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2\"/>
    </mc:Choice>
  </mc:AlternateContent>
  <xr:revisionPtr revIDLastSave="0" documentId="13_ncr:1_{436CF124-EC24-4843-B599-B5B9564F6A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22" r:id="rId1"/>
    <sheet name="Form" sheetId="21" r:id="rId2"/>
    <sheet name="2022 Fees Table" sheetId="2" r:id="rId3"/>
    <sheet name="Benefice" sheetId="24" state="hidden" r:id="rId4"/>
    <sheet name="Category" sheetId="25" state="hidden" r:id="rId5"/>
    <sheet name="CMS" sheetId="27" state="hidden" r:id="rId6"/>
    <sheet name="2022 NC Rec" sheetId="26" state="hidden" r:id="rId7"/>
    <sheet name="Check" sheetId="28" state="hidden" r:id="rId8"/>
  </sheets>
  <definedNames>
    <definedName name="_xlnm._FilterDatabase" localSheetId="3" hidden="1">Benefice!$A$2:$C$133</definedName>
    <definedName name="_xlnm._FilterDatabase" localSheetId="5" hidden="1">CMS!$A$1:$I$431</definedName>
    <definedName name="abbotsbury">Benefice!$D$3:$D$5</definedName>
    <definedName name="alderholt">Benefice!$E$3</definedName>
    <definedName name="aldhelm">Benefice!$CW$3:$CW$7</definedName>
    <definedName name="amesbury">Benefice!$F$3</definedName>
    <definedName name="amount">'2022 Fees Table'!$F:$I</definedName>
    <definedName name="atworth">Benefice!$G$3:$G$4</definedName>
    <definedName name="Avon_River">Benefice!$H$3:$H$9</definedName>
    <definedName name="baptisms">'2022 Fees Table'!$F$3:$F$4</definedName>
    <definedName name="bartholomew">Benefice!$CX$3:$CX$7</definedName>
    <definedName name="Beaminster">Benefice!$I$3:$I$14</definedName>
    <definedName name="bemerton">Benefice!$J$3</definedName>
    <definedName name="benefice">Benefice!$B$3:$B$133</definedName>
    <definedName name="benefice2">Benefice!$B$3:$C$133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Benefice!$X$3:$X$4</definedName>
    <definedName name="canford_cliffs">Benefice!$Y$3</definedName>
    <definedName name="canford_heath">Benefice!$Z$3</definedName>
    <definedName name="canford_magna">Benefice!$AA$3</definedName>
    <definedName name="cannings">Benefice!$AB$3:$AB$8</definedName>
    <definedName name="Category">'2022 Fees Table'!$S$2:$S$6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Benefice!$DS$3:$DS$6</definedName>
    <definedName name="eggardon">Benefice!$AP$3:$AP$6</definedName>
    <definedName name="ensbury">Benefice!$AQ$3</definedName>
    <definedName name="fees">'2022 Fees Table'!$A:$I</definedName>
    <definedName name="fisherton">Benefice!$AR$3</definedName>
    <definedName name="forest">Benefice!$AS$3:$AS$8</definedName>
    <definedName name="funerals">'2022 Fees Table'!$L$12:$L$27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Benefice!$DG$3:$DG$7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yneham">Benefice!$BG$3:$BG$7</definedName>
    <definedName name="lytchetts">Benefice!$BH$3:$BH$4</definedName>
    <definedName name="marden">Benefice!$BI$3:$BI$6</definedName>
    <definedName name="marlborough">Benefice!$BJ$3:$BJ$5</definedName>
    <definedName name="marnhull">Benefice!$BK$3</definedName>
    <definedName name="marriage">'2022 Fees Table'!$F$6:$F$9</definedName>
    <definedName name="Marriages">'2022 Fees Table'!$F$6:$F$9</definedName>
    <definedName name="melbury">Benefice!$BL$3:$BL$15</definedName>
    <definedName name="melksham">Benefice!$BM$3</definedName>
    <definedName name="mere">Benefice!$BN$3:$BN$5</definedName>
    <definedName name="monuments">'2022 Fees Table'!$F$31:$F$34</definedName>
    <definedName name="moors">Benefice!$DP$3</definedName>
    <definedName name="moreton">Benefice!$BO$3:$BO$5</definedName>
    <definedName name="n_bradford">Benefice!$BR$3:$BR$6</definedName>
    <definedName name="n_bradley">Benefice!$BS$3:$BS$4</definedName>
    <definedName name="nadder">Benefice!$BP$3:$BP$16</definedName>
    <definedName name="oakdale">Benefice!$BT$3</definedName>
    <definedName name="okeford">Benefice!$BU$3:$BU$6</definedName>
    <definedName name="oldbury">Benefice!$BV$3:$BV$7</definedName>
    <definedName name="Parishes">Benefice!$D$2:$ED$18</definedName>
    <definedName name="parkstone_l">Benefice!$BW$3</definedName>
    <definedName name="parkstone_p">Benefice!$BX$3</definedName>
    <definedName name="parley">Benefice!$DQ$3</definedName>
    <definedName name="pewsey">Benefice!$DJ$3:$DJ$17</definedName>
    <definedName name="piddle">Benefice!$BY$3:$BY$8</definedName>
    <definedName name="pimperne">Benefice!$BZ$3:$BZ$5</definedName>
    <definedName name="poole">Benefice!$CA$3</definedName>
    <definedName name="portland">Benefice!$CB$3</definedName>
    <definedName name="_xlnm.Print_Area" localSheetId="2">'2022 Fees Table'!$A$1:$E$44</definedName>
    <definedName name="_xlnm.Print_Area" localSheetId="1">Form!$A$1:$P$85</definedName>
    <definedName name="_xlnm.Print_Area" localSheetId="0">Instructions!$A$1:$F$36</definedName>
    <definedName name="puddletown">Benefice!$CC$3:$CC$5</definedName>
    <definedName name="queen">Benefice!$CD$3:$CD$7</definedName>
    <definedName name="quintet">Benefice!$AK$3:$AK$6</definedName>
    <definedName name="radipole">Benefice!$CE$3</definedName>
    <definedName name="red_post">Benefice!$CF$3:$CF$7</definedName>
    <definedName name="ridgeway">Benefice!$CG$3:$CG$5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</definedName>
    <definedName name="sbury_plain">Benefice!$CK$3</definedName>
    <definedName name="sbury_t">Benefice!$CO$3</definedName>
    <definedName name="searches">'2022 Fees Table'!$L$37:$L$42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Benefice!$DD$3:$DD$18</definedName>
    <definedName name="till">Benefice!$ED$3:$ED$5</definedName>
    <definedName name="trowbridge_j">Benefice!$DE$3:$DE$4</definedName>
    <definedName name="trowbridge_t">Benefice!$DF$3:$DF$4</definedName>
    <definedName name="u_stour">Benefice!$DH$3</definedName>
    <definedName name="verwood">Benefice!$DK$3</definedName>
    <definedName name="wareham">Benefice!$DL$3</definedName>
    <definedName name="warminster">Benefice!$DM$3</definedName>
    <definedName name="watercombe">Benefice!$DN$3:$DN$7</definedName>
    <definedName name="wellsprings">Benefice!$DO$3:$DO$7</definedName>
    <definedName name="were">Benefice!$CH$3:$CH$5</definedName>
    <definedName name="west_p">Benefice!$DR$3:$DR$6</definedName>
    <definedName name="weymouth_ht">Benefice!$DT$3</definedName>
    <definedName name="weymouth_p">Benefice!$DV$3</definedName>
    <definedName name="weymouth_r">Benefice!$DU$3:$DU$8</definedName>
    <definedName name="white_horse">Benefice!$DW$3:$DW$4</definedName>
    <definedName name="whitton">Benefice!$DX$3</definedName>
    <definedName name="wilton">Benefice!$DY$3</definedName>
    <definedName name="wimborne">Benefice!$BQ$3</definedName>
    <definedName name="wimborne_m">Benefice!$DZ$3:$DZ$4</definedName>
    <definedName name="winterborne">Benefice!$EA$3:$EA$8</definedName>
    <definedName name="woodford">Benefice!$EB$3</definedName>
    <definedName name="wyke">Benefice!$EC$3</definedName>
    <definedName name="wylye">Benefice!$DI$3:$DI$10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1" l="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5" i="21"/>
  <c r="L59" i="21" l="1"/>
  <c r="H59" i="21"/>
  <c r="L58" i="21"/>
  <c r="H58" i="21"/>
  <c r="K58" i="21" s="1"/>
  <c r="O57" i="21"/>
  <c r="P57" i="21" s="1"/>
  <c r="L57" i="21"/>
  <c r="H57" i="21"/>
  <c r="K57" i="21" s="1"/>
  <c r="L56" i="21"/>
  <c r="H56" i="21"/>
  <c r="O56" i="21" s="1"/>
  <c r="P56" i="21" s="1"/>
  <c r="L55" i="21"/>
  <c r="K55" i="21"/>
  <c r="H55" i="21"/>
  <c r="O55" i="21" s="1"/>
  <c r="P55" i="21" s="1"/>
  <c r="L54" i="21"/>
  <c r="H54" i="21"/>
  <c r="K54" i="21" s="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D72" i="21"/>
  <c r="D71" i="21"/>
  <c r="K56" i="21" l="1"/>
  <c r="O59" i="21"/>
  <c r="P59" i="21" s="1"/>
  <c r="O54" i="21"/>
  <c r="P54" i="21" s="1"/>
  <c r="O58" i="21"/>
  <c r="P58" i="21" s="1"/>
  <c r="K59" i="21"/>
  <c r="D70" i="21"/>
  <c r="EB3" i="28"/>
  <c r="EA3" i="28"/>
  <c r="DZ3" i="28"/>
  <c r="DY3" i="28"/>
  <c r="DX3" i="28"/>
  <c r="DW3" i="28"/>
  <c r="DV3" i="28"/>
  <c r="DU3" i="28"/>
  <c r="DT3" i="28"/>
  <c r="DS3" i="28"/>
  <c r="DR3" i="28"/>
  <c r="DQ3" i="28"/>
  <c r="DP3" i="28"/>
  <c r="DO3" i="28"/>
  <c r="DN3" i="28"/>
  <c r="DM3" i="28"/>
  <c r="DL3" i="28"/>
  <c r="DK3" i="28"/>
  <c r="DJ3" i="28"/>
  <c r="DI3" i="28"/>
  <c r="DH3" i="28"/>
  <c r="DG3" i="28"/>
  <c r="DF3" i="28"/>
  <c r="DE3" i="28"/>
  <c r="DD3" i="28"/>
  <c r="DC3" i="28"/>
  <c r="DB3" i="28"/>
  <c r="DA3" i="28"/>
  <c r="CZ3" i="28"/>
  <c r="CY3" i="28"/>
  <c r="CX3" i="28"/>
  <c r="CW3" i="28"/>
  <c r="CV3" i="28"/>
  <c r="CU3" i="28"/>
  <c r="CT3" i="28"/>
  <c r="CS3" i="28"/>
  <c r="CR3" i="28"/>
  <c r="CQ3" i="28"/>
  <c r="CP3" i="28"/>
  <c r="CO3" i="28"/>
  <c r="CN3" i="28"/>
  <c r="CM3" i="28"/>
  <c r="CL3" i="28"/>
  <c r="CK3" i="28"/>
  <c r="CJ3" i="28"/>
  <c r="CI3" i="28"/>
  <c r="CH3" i="28"/>
  <c r="CG3" i="28"/>
  <c r="CF3" i="28"/>
  <c r="CE3" i="28"/>
  <c r="CD3" i="28"/>
  <c r="CC3" i="28"/>
  <c r="CB3" i="28"/>
  <c r="CA3" i="28"/>
  <c r="BZ3" i="28"/>
  <c r="BY3" i="28"/>
  <c r="BX3" i="28"/>
  <c r="BW3" i="28"/>
  <c r="BV3" i="28"/>
  <c r="BU3" i="28"/>
  <c r="BT3" i="28"/>
  <c r="BS3" i="28"/>
  <c r="BR3" i="28"/>
  <c r="BQ3" i="28"/>
  <c r="BP3" i="28"/>
  <c r="BO3" i="28"/>
  <c r="BN3" i="28"/>
  <c r="BM3" i="28"/>
  <c r="BL3" i="28"/>
  <c r="BK3" i="28"/>
  <c r="BJ3" i="28"/>
  <c r="BI3" i="28"/>
  <c r="BH3" i="28"/>
  <c r="BG3" i="28"/>
  <c r="BF3" i="28"/>
  <c r="BE3" i="28"/>
  <c r="BD3" i="28"/>
  <c r="BC3" i="28"/>
  <c r="BB3" i="28"/>
  <c r="BA3" i="28"/>
  <c r="AZ3" i="28"/>
  <c r="AY3" i="28"/>
  <c r="AX3" i="28"/>
  <c r="AW3" i="28"/>
  <c r="AV3" i="28"/>
  <c r="AU3" i="28"/>
  <c r="AT3" i="28"/>
  <c r="AS3" i="28"/>
  <c r="AR3" i="28"/>
  <c r="AQ3" i="28"/>
  <c r="AP3" i="28"/>
  <c r="AO3" i="28"/>
  <c r="AN3" i="28"/>
  <c r="AM3" i="28"/>
  <c r="AL3" i="28"/>
  <c r="AK3" i="28"/>
  <c r="AJ3" i="28"/>
  <c r="AI3" i="28"/>
  <c r="AH3" i="28"/>
  <c r="AG3" i="28"/>
  <c r="AF3" i="28"/>
  <c r="AE3" i="28"/>
  <c r="AD3" i="28"/>
  <c r="AC3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F3" i="28"/>
  <c r="E3" i="28"/>
  <c r="D3" i="28"/>
  <c r="C3" i="28"/>
  <c r="B3" i="28"/>
  <c r="D1" i="24"/>
  <c r="B2" i="28" s="1"/>
  <c r="B4" i="28" s="1"/>
  <c r="ED1" i="24"/>
  <c r="EB2" i="28" s="1"/>
  <c r="EC1" i="24"/>
  <c r="EA2" i="28" s="1"/>
  <c r="EB1" i="24"/>
  <c r="DZ2" i="28" s="1"/>
  <c r="EA1" i="24"/>
  <c r="DY2" i="28" s="1"/>
  <c r="DZ1" i="24"/>
  <c r="DY1" i="24"/>
  <c r="DW2" i="28" s="1"/>
  <c r="DX1" i="24"/>
  <c r="DV2" i="28" s="1"/>
  <c r="DW1" i="24"/>
  <c r="DU2" i="28" s="1"/>
  <c r="DU4" i="28" s="1"/>
  <c r="DV1" i="24"/>
  <c r="DT2" i="28" s="1"/>
  <c r="DU1" i="24"/>
  <c r="DS2" i="28" s="1"/>
  <c r="DT1" i="24"/>
  <c r="DR2" i="28" s="1"/>
  <c r="DS1" i="24"/>
  <c r="DR1" i="24"/>
  <c r="DP2" i="28" s="1"/>
  <c r="DQ1" i="24"/>
  <c r="DO2" i="28" s="1"/>
  <c r="DP1" i="24"/>
  <c r="DN2" i="28" s="1"/>
  <c r="DO1" i="24"/>
  <c r="DM2" i="28" s="1"/>
  <c r="DM4" i="28" s="1"/>
  <c r="DN1" i="24"/>
  <c r="DL2" i="28" s="1"/>
  <c r="DM1" i="24"/>
  <c r="DK2" i="28" s="1"/>
  <c r="DL1" i="24"/>
  <c r="DJ2" i="28" s="1"/>
  <c r="DK1" i="24"/>
  <c r="DI2" i="28" s="1"/>
  <c r="DJ1" i="24"/>
  <c r="DH2" i="28" s="1"/>
  <c r="DI1" i="24"/>
  <c r="DG2" i="28" s="1"/>
  <c r="DH1" i="24"/>
  <c r="DF2" i="28" s="1"/>
  <c r="DG1" i="24"/>
  <c r="DE2" i="28" s="1"/>
  <c r="DE4" i="28" s="1"/>
  <c r="DF1" i="24"/>
  <c r="DD2" i="28" s="1"/>
  <c r="DE1" i="24"/>
  <c r="DC2" i="28" s="1"/>
  <c r="DD1" i="24"/>
  <c r="DB2" i="28" s="1"/>
  <c r="DC1" i="24"/>
  <c r="DA2" i="28" s="1"/>
  <c r="DB1" i="24"/>
  <c r="DA1" i="24"/>
  <c r="CY2" i="28" s="1"/>
  <c r="CZ1" i="24"/>
  <c r="CX2" i="28" s="1"/>
  <c r="CY1" i="24"/>
  <c r="CW2" i="28" s="1"/>
  <c r="CW4" i="28" s="1"/>
  <c r="CX1" i="24"/>
  <c r="CV2" i="28" s="1"/>
  <c r="CW1" i="24"/>
  <c r="CV1" i="24"/>
  <c r="CT2" i="28" s="1"/>
  <c r="CU1" i="24"/>
  <c r="CS2" i="28" s="1"/>
  <c r="CT1" i="24"/>
  <c r="CR2" i="28" s="1"/>
  <c r="CS1" i="24"/>
  <c r="CQ2" i="28" s="1"/>
  <c r="CR1" i="24"/>
  <c r="CP2" i="28" s="1"/>
  <c r="CQ1" i="24"/>
  <c r="CP1" i="24"/>
  <c r="CN2" i="28" s="1"/>
  <c r="CO1" i="24"/>
  <c r="CM2" i="28" s="1"/>
  <c r="CN1" i="24"/>
  <c r="CL2" i="28" s="1"/>
  <c r="CM1" i="24"/>
  <c r="CK2" i="28" s="1"/>
  <c r="CL1" i="24"/>
  <c r="CJ2" i="28" s="1"/>
  <c r="CK1" i="24"/>
  <c r="CI2" i="28" s="1"/>
  <c r="CJ1" i="24"/>
  <c r="CH2" i="28" s="1"/>
  <c r="CI1" i="24"/>
  <c r="CH1" i="24"/>
  <c r="CF2" i="28" s="1"/>
  <c r="CG1" i="24"/>
  <c r="CE2" i="28" s="1"/>
  <c r="CF1" i="24"/>
  <c r="CD2" i="28" s="1"/>
  <c r="CE1" i="24"/>
  <c r="CC2" i="28" s="1"/>
  <c r="CD1" i="24"/>
  <c r="CB2" i="28" s="1"/>
  <c r="CC1" i="24"/>
  <c r="CA2" i="28" s="1"/>
  <c r="CB1" i="24"/>
  <c r="BZ2" i="28" s="1"/>
  <c r="CA1" i="24"/>
  <c r="BZ1" i="24"/>
  <c r="BX2" i="28" s="1"/>
  <c r="BY1" i="24"/>
  <c r="BW2" i="28" s="1"/>
  <c r="BX1" i="24"/>
  <c r="BV2" i="28" s="1"/>
  <c r="BW1" i="24"/>
  <c r="BU2" i="28" s="1"/>
  <c r="BV1" i="24"/>
  <c r="BT2" i="28" s="1"/>
  <c r="BU1" i="24"/>
  <c r="BS2" i="28" s="1"/>
  <c r="BT1" i="24"/>
  <c r="BR2" i="28" s="1"/>
  <c r="BS1" i="24"/>
  <c r="BR1" i="24"/>
  <c r="BP2" i="28" s="1"/>
  <c r="BQ1" i="24"/>
  <c r="BO2" i="28" s="1"/>
  <c r="BP1" i="24"/>
  <c r="BN2" i="28" s="1"/>
  <c r="BO1" i="24"/>
  <c r="BM2" i="28" s="1"/>
  <c r="BN1" i="24"/>
  <c r="BL2" i="28" s="1"/>
  <c r="BM1" i="24"/>
  <c r="BK2" i="28" s="1"/>
  <c r="BL1" i="24"/>
  <c r="BJ2" i="28" s="1"/>
  <c r="BK1" i="24"/>
  <c r="BJ1" i="24"/>
  <c r="BH2" i="28" s="1"/>
  <c r="BI1" i="24"/>
  <c r="BG2" i="28" s="1"/>
  <c r="BH1" i="24"/>
  <c r="BF2" i="28" s="1"/>
  <c r="BG1" i="24"/>
  <c r="BE2" i="28" s="1"/>
  <c r="BF1" i="24"/>
  <c r="BD2" i="28" s="1"/>
  <c r="BE1" i="24"/>
  <c r="BC2" i="28" s="1"/>
  <c r="BD1" i="24"/>
  <c r="BB2" i="28" s="1"/>
  <c r="BC1" i="24"/>
  <c r="BA2" i="28" s="1"/>
  <c r="BA4" i="28" s="1"/>
  <c r="BB1" i="24"/>
  <c r="AZ2" i="28" s="1"/>
  <c r="BA1" i="24"/>
  <c r="AY2" i="28" s="1"/>
  <c r="AZ1" i="24"/>
  <c r="AX2" i="28" s="1"/>
  <c r="AY1" i="24"/>
  <c r="AW2" i="28" s="1"/>
  <c r="AX1" i="24"/>
  <c r="AV2" i="28" s="1"/>
  <c r="AW1" i="24"/>
  <c r="AU2" i="28" s="1"/>
  <c r="AV1" i="24"/>
  <c r="AT2" i="28" s="1"/>
  <c r="AU1" i="24"/>
  <c r="AS2" i="28" s="1"/>
  <c r="AS4" i="28" s="1"/>
  <c r="AT1" i="24"/>
  <c r="AR2" i="28" s="1"/>
  <c r="AS1" i="24"/>
  <c r="AQ2" i="28" s="1"/>
  <c r="AR1" i="24"/>
  <c r="AP2" i="28" s="1"/>
  <c r="AQ1" i="24"/>
  <c r="AO2" i="28" s="1"/>
  <c r="AP1" i="24"/>
  <c r="AN2" i="28" s="1"/>
  <c r="AO1" i="24"/>
  <c r="AM2" i="28" s="1"/>
  <c r="AN1" i="24"/>
  <c r="AL2" i="28" s="1"/>
  <c r="AM1" i="24"/>
  <c r="AK2" i="28" s="1"/>
  <c r="AK4" i="28" s="1"/>
  <c r="AL1" i="24"/>
  <c r="AJ2" i="28" s="1"/>
  <c r="AK1" i="24"/>
  <c r="AI2" i="28" s="1"/>
  <c r="AJ1" i="24"/>
  <c r="AH2" i="28" s="1"/>
  <c r="AI1" i="24"/>
  <c r="AG2" i="28" s="1"/>
  <c r="AH1" i="24"/>
  <c r="AF2" i="28" s="1"/>
  <c r="AG1" i="24"/>
  <c r="AE2" i="28" s="1"/>
  <c r="AF1" i="24"/>
  <c r="AD2" i="28" s="1"/>
  <c r="AE1" i="24"/>
  <c r="AC2" i="28" s="1"/>
  <c r="AC4" i="28" s="1"/>
  <c r="AD1" i="24"/>
  <c r="AB2" i="28" s="1"/>
  <c r="AC1" i="24"/>
  <c r="AA2" i="28" s="1"/>
  <c r="AB1" i="24"/>
  <c r="Z2" i="28" s="1"/>
  <c r="AA1" i="24"/>
  <c r="Y2" i="28" s="1"/>
  <c r="Z1" i="24"/>
  <c r="X2" i="28" s="1"/>
  <c r="Y1" i="24"/>
  <c r="W2" i="28" s="1"/>
  <c r="X1" i="24"/>
  <c r="V2" i="28" s="1"/>
  <c r="W1" i="24"/>
  <c r="U2" i="28" s="1"/>
  <c r="U4" i="28" s="1"/>
  <c r="V1" i="24"/>
  <c r="T2" i="28" s="1"/>
  <c r="U1" i="24"/>
  <c r="S2" i="28" s="1"/>
  <c r="T1" i="24"/>
  <c r="R2" i="28" s="1"/>
  <c r="S1" i="24"/>
  <c r="Q2" i="28" s="1"/>
  <c r="R1" i="24"/>
  <c r="P2" i="28" s="1"/>
  <c r="Q1" i="24"/>
  <c r="O2" i="28" s="1"/>
  <c r="P1" i="24"/>
  <c r="N2" i="28" s="1"/>
  <c r="O1" i="24"/>
  <c r="M2" i="28" s="1"/>
  <c r="M4" i="28" s="1"/>
  <c r="N1" i="24"/>
  <c r="L2" i="28" s="1"/>
  <c r="M1" i="24"/>
  <c r="K2" i="28" s="1"/>
  <c r="L1" i="24"/>
  <c r="J2" i="28" s="1"/>
  <c r="K1" i="24"/>
  <c r="I2" i="28" s="1"/>
  <c r="J1" i="24"/>
  <c r="H2" i="28" s="1"/>
  <c r="I1" i="24"/>
  <c r="G2" i="28" s="1"/>
  <c r="H1" i="24"/>
  <c r="F2" i="28" s="1"/>
  <c r="G1" i="24"/>
  <c r="E2" i="28" s="1"/>
  <c r="E4" i="28" s="1"/>
  <c r="F1" i="24"/>
  <c r="D2" i="28" s="1"/>
  <c r="E1" i="24"/>
  <c r="C2" i="28" s="1"/>
  <c r="DX2" i="28"/>
  <c r="CZ2" i="28"/>
  <c r="CU2" i="28"/>
  <c r="EB1" i="28"/>
  <c r="EA1" i="28"/>
  <c r="DZ1" i="28"/>
  <c r="DY1" i="28"/>
  <c r="DX1" i="28"/>
  <c r="DW1" i="28"/>
  <c r="DV1" i="28"/>
  <c r="DU1" i="28"/>
  <c r="DT1" i="28"/>
  <c r="DS1" i="28"/>
  <c r="DR1" i="28"/>
  <c r="DQ1" i="28"/>
  <c r="DP1" i="28"/>
  <c r="DO1" i="28"/>
  <c r="DN1" i="28"/>
  <c r="DM1" i="28"/>
  <c r="DL1" i="28"/>
  <c r="DK1" i="28"/>
  <c r="DJ1" i="28"/>
  <c r="DI1" i="28"/>
  <c r="DH1" i="28"/>
  <c r="DG1" i="28"/>
  <c r="DF1" i="28"/>
  <c r="DE1" i="28"/>
  <c r="DD1" i="28"/>
  <c r="DC1" i="28"/>
  <c r="DB1" i="28"/>
  <c r="DA1" i="28"/>
  <c r="CZ1" i="28"/>
  <c r="CY1" i="28"/>
  <c r="CX1" i="28"/>
  <c r="CW1" i="28"/>
  <c r="CV1" i="28"/>
  <c r="CU1" i="28"/>
  <c r="CT1" i="28"/>
  <c r="CS1" i="28"/>
  <c r="CR1" i="28"/>
  <c r="CQ1" i="28"/>
  <c r="CP1" i="28"/>
  <c r="CO1" i="28"/>
  <c r="CN1" i="28"/>
  <c r="CM1" i="28"/>
  <c r="CL1" i="28"/>
  <c r="CK1" i="28"/>
  <c r="CJ1" i="28"/>
  <c r="CI1" i="28"/>
  <c r="CH1" i="28"/>
  <c r="CG1" i="28"/>
  <c r="CF1" i="28"/>
  <c r="CE1" i="28"/>
  <c r="CD1" i="28"/>
  <c r="CC1" i="28"/>
  <c r="CB1" i="28"/>
  <c r="CA1" i="28"/>
  <c r="BZ1" i="28"/>
  <c r="BY1" i="28"/>
  <c r="BX1" i="28"/>
  <c r="BW1" i="28"/>
  <c r="BV1" i="28"/>
  <c r="BU1" i="28"/>
  <c r="BT1" i="28"/>
  <c r="BS1" i="28"/>
  <c r="BR1" i="28"/>
  <c r="BQ1" i="28"/>
  <c r="BP1" i="28"/>
  <c r="BO1" i="28"/>
  <c r="BN1" i="28"/>
  <c r="BM1" i="28"/>
  <c r="BL1" i="28"/>
  <c r="BK1" i="28"/>
  <c r="BJ1" i="28"/>
  <c r="BI1" i="28"/>
  <c r="BH1" i="28"/>
  <c r="BG1" i="28"/>
  <c r="BF1" i="28"/>
  <c r="BE1" i="28"/>
  <c r="BD1" i="28"/>
  <c r="BC1" i="28"/>
  <c r="BB1" i="28"/>
  <c r="BA1" i="28"/>
  <c r="AZ1" i="28"/>
  <c r="AY1" i="28"/>
  <c r="AX1" i="28"/>
  <c r="AW1" i="28"/>
  <c r="AV1" i="28"/>
  <c r="AU1" i="28"/>
  <c r="AT1" i="28"/>
  <c r="AS1" i="28"/>
  <c r="AR1" i="28"/>
  <c r="AQ1" i="28"/>
  <c r="AP1" i="28"/>
  <c r="AO1" i="28"/>
  <c r="AN1" i="28"/>
  <c r="AM1" i="28"/>
  <c r="AL1" i="28"/>
  <c r="AK1" i="28"/>
  <c r="AJ1" i="28"/>
  <c r="AI1" i="28"/>
  <c r="AH1" i="28"/>
  <c r="AG1" i="28"/>
  <c r="AF1" i="28"/>
  <c r="AE1" i="28"/>
  <c r="AD1" i="28"/>
  <c r="AC1" i="28"/>
  <c r="AB1" i="28"/>
  <c r="AA1" i="28"/>
  <c r="Z1" i="28"/>
  <c r="Y1" i="28"/>
  <c r="X1" i="28"/>
  <c r="W1" i="28"/>
  <c r="V1" i="28"/>
  <c r="U1" i="28"/>
  <c r="T1" i="28"/>
  <c r="S1" i="28"/>
  <c r="R1" i="28"/>
  <c r="Q1" i="28"/>
  <c r="P1" i="28"/>
  <c r="O1" i="28"/>
  <c r="N1" i="28"/>
  <c r="M1" i="28"/>
  <c r="L1" i="28"/>
  <c r="K1" i="28"/>
  <c r="J1" i="28"/>
  <c r="I1" i="28"/>
  <c r="H1" i="28"/>
  <c r="G1" i="28"/>
  <c r="G3" i="28" s="1"/>
  <c r="F1" i="28"/>
  <c r="E1" i="28"/>
  <c r="D1" i="28"/>
  <c r="C1" i="28"/>
  <c r="B1" i="28"/>
  <c r="E5" i="25"/>
  <c r="E6" i="25"/>
  <c r="E7" i="25"/>
  <c r="E2" i="25"/>
  <c r="I3" i="27"/>
  <c r="I4" i="27"/>
  <c r="I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2" i="27"/>
  <c r="G69" i="21"/>
  <c r="I69" i="21" s="1"/>
  <c r="P69" i="21" l="1"/>
  <c r="O69" i="21"/>
  <c r="N69" i="21"/>
  <c r="M69" i="21"/>
  <c r="EC1" i="28"/>
  <c r="F4" i="28"/>
  <c r="N4" i="28"/>
  <c r="V4" i="28"/>
  <c r="AD4" i="28"/>
  <c r="AL4" i="28"/>
  <c r="AT4" i="28"/>
  <c r="BB4" i="28"/>
  <c r="BJ4" i="28"/>
  <c r="BR4" i="28"/>
  <c r="BZ4" i="28"/>
  <c r="CH4" i="28"/>
  <c r="CP4" i="28"/>
  <c r="CX4" i="28"/>
  <c r="DF4" i="28"/>
  <c r="DN4" i="28"/>
  <c r="DV4" i="28"/>
  <c r="G4" i="28"/>
  <c r="O4" i="28"/>
  <c r="W4" i="28"/>
  <c r="AE4" i="28"/>
  <c r="AM4" i="28"/>
  <c r="AU4" i="28"/>
  <c r="BC4" i="28"/>
  <c r="BK4" i="28"/>
  <c r="BS4" i="28"/>
  <c r="CA4" i="28"/>
  <c r="CI4" i="28"/>
  <c r="CQ4" i="28"/>
  <c r="CY4" i="28"/>
  <c r="DG4" i="28"/>
  <c r="DO4" i="28"/>
  <c r="DW4" i="28"/>
  <c r="H4" i="28"/>
  <c r="P4" i="28"/>
  <c r="X4" i="28"/>
  <c r="AF4" i="28"/>
  <c r="AN4" i="28"/>
  <c r="AV4" i="28"/>
  <c r="BD4" i="28"/>
  <c r="BL4" i="28"/>
  <c r="BT4" i="28"/>
  <c r="CB4" i="28"/>
  <c r="CJ4" i="28"/>
  <c r="CR4" i="28"/>
  <c r="CZ4" i="28"/>
  <c r="DH4" i="28"/>
  <c r="DP4" i="28"/>
  <c r="DX4" i="28"/>
  <c r="I4" i="28"/>
  <c r="Q4" i="28"/>
  <c r="Y4" i="28"/>
  <c r="AG4" i="28"/>
  <c r="AO4" i="28"/>
  <c r="AW4" i="28"/>
  <c r="BE4" i="28"/>
  <c r="BM4" i="28"/>
  <c r="BU4" i="28"/>
  <c r="CC4" i="28"/>
  <c r="CK4" i="28"/>
  <c r="CS4" i="28"/>
  <c r="DA4" i="28"/>
  <c r="DI4" i="28"/>
  <c r="DY4" i="28"/>
  <c r="J4" i="28"/>
  <c r="R4" i="28"/>
  <c r="Z4" i="28"/>
  <c r="AH4" i="28"/>
  <c r="AP4" i="28"/>
  <c r="AX4" i="28"/>
  <c r="BF4" i="28"/>
  <c r="BN4" i="28"/>
  <c r="BV4" i="28"/>
  <c r="CD4" i="28"/>
  <c r="CL4" i="28"/>
  <c r="CT4" i="28"/>
  <c r="DB4" i="28"/>
  <c r="DJ4" i="28"/>
  <c r="DR4" i="28"/>
  <c r="DZ4" i="28"/>
  <c r="K4" i="28"/>
  <c r="S4" i="28"/>
  <c r="AA4" i="28"/>
  <c r="AI4" i="28"/>
  <c r="AQ4" i="28"/>
  <c r="AY4" i="28"/>
  <c r="BG4" i="28"/>
  <c r="BO4" i="28"/>
  <c r="BW4" i="28"/>
  <c r="CE4" i="28"/>
  <c r="CM4" i="28"/>
  <c r="CU4" i="28"/>
  <c r="DC4" i="28"/>
  <c r="DK4" i="28"/>
  <c r="DS4" i="28"/>
  <c r="EA4" i="28"/>
  <c r="D4" i="28"/>
  <c r="L4" i="28"/>
  <c r="T4" i="28"/>
  <c r="AB4" i="28"/>
  <c r="AJ4" i="28"/>
  <c r="AR4" i="28"/>
  <c r="AZ4" i="28"/>
  <c r="BH4" i="28"/>
  <c r="BP4" i="28"/>
  <c r="BX4" i="28"/>
  <c r="CF4" i="28"/>
  <c r="CN4" i="28"/>
  <c r="CV4" i="28"/>
  <c r="DD4" i="28"/>
  <c r="DL4" i="28"/>
  <c r="DT4" i="28"/>
  <c r="EB4" i="28"/>
  <c r="C4" i="28"/>
  <c r="EC3" i="28"/>
  <c r="DQ2" i="28"/>
  <c r="DQ4" i="28" s="1"/>
  <c r="BI2" i="28"/>
  <c r="BI4" i="28" s="1"/>
  <c r="BQ2" i="28"/>
  <c r="BQ4" i="28" s="1"/>
  <c r="BY2" i="28"/>
  <c r="BY4" i="28" s="1"/>
  <c r="CG2" i="28"/>
  <c r="CG4" i="28" s="1"/>
  <c r="CO2" i="28"/>
  <c r="CO4" i="28" s="1"/>
  <c r="EC4" i="28" l="1"/>
  <c r="EC2" i="28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85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3" i="24"/>
  <c r="C45" i="2"/>
  <c r="D45" i="2"/>
  <c r="E45" i="2"/>
  <c r="K13" i="21"/>
  <c r="K15" i="21"/>
  <c r="K20" i="21"/>
  <c r="K24" i="21"/>
  <c r="K25" i="21"/>
  <c r="K32" i="21"/>
  <c r="D69" i="21"/>
  <c r="K37" i="21"/>
  <c r="K38" i="21"/>
  <c r="K39" i="21"/>
  <c r="K40" i="21"/>
  <c r="K41" i="21"/>
  <c r="K42" i="21"/>
  <c r="K43" i="21"/>
  <c r="K44" i="21"/>
  <c r="K45" i="21"/>
  <c r="K46" i="21"/>
  <c r="M67" i="21"/>
  <c r="N67" i="21"/>
  <c r="H9" i="21"/>
  <c r="K9" i="21" s="1"/>
  <c r="L9" i="21"/>
  <c r="H10" i="21"/>
  <c r="L10" i="21"/>
  <c r="H11" i="21"/>
  <c r="K11" i="21" s="1"/>
  <c r="L11" i="21"/>
  <c r="H12" i="21"/>
  <c r="L12" i="21"/>
  <c r="L13" i="21"/>
  <c r="K17" i="21"/>
  <c r="K19" i="21"/>
  <c r="K21" i="21"/>
  <c r="K22" i="21"/>
  <c r="K23" i="21"/>
  <c r="K29" i="21"/>
  <c r="K30" i="21"/>
  <c r="K33" i="21"/>
  <c r="K47" i="21"/>
  <c r="K49" i="21"/>
  <c r="K50" i="21"/>
  <c r="H7" i="21"/>
  <c r="K7" i="21" s="1"/>
  <c r="L7" i="21"/>
  <c r="K12" i="21" l="1"/>
  <c r="O39" i="21"/>
  <c r="P39" i="21" s="1"/>
  <c r="O44" i="21"/>
  <c r="P44" i="21" s="1"/>
  <c r="O40" i="21"/>
  <c r="P40" i="21" s="1"/>
  <c r="O43" i="21"/>
  <c r="P43" i="21" s="1"/>
  <c r="O45" i="21"/>
  <c r="P45" i="21" s="1"/>
  <c r="O41" i="21"/>
  <c r="P41" i="21" s="1"/>
  <c r="O37" i="21"/>
  <c r="P37" i="21" s="1"/>
  <c r="O46" i="21"/>
  <c r="P46" i="21" s="1"/>
  <c r="O42" i="21"/>
  <c r="P42" i="21" s="1"/>
  <c r="O38" i="21"/>
  <c r="P38" i="21" s="1"/>
  <c r="O14" i="21"/>
  <c r="P14" i="21" s="1"/>
  <c r="O51" i="21"/>
  <c r="P51" i="21" s="1"/>
  <c r="O26" i="21"/>
  <c r="P26" i="21" s="1"/>
  <c r="O18" i="21"/>
  <c r="P18" i="21" s="1"/>
  <c r="O36" i="21"/>
  <c r="P36" i="21" s="1"/>
  <c r="O12" i="21"/>
  <c r="P12" i="21" s="1"/>
  <c r="O24" i="21"/>
  <c r="P24" i="21" s="1"/>
  <c r="O35" i="21"/>
  <c r="P35" i="21" s="1"/>
  <c r="O27" i="21"/>
  <c r="P27" i="21" s="1"/>
  <c r="O16" i="21"/>
  <c r="P16" i="21" s="1"/>
  <c r="O53" i="21"/>
  <c r="P53" i="21" s="1"/>
  <c r="K36" i="21"/>
  <c r="O34" i="21"/>
  <c r="P34" i="21" s="1"/>
  <c r="O10" i="21"/>
  <c r="P10" i="21" s="1"/>
  <c r="O23" i="21"/>
  <c r="P23" i="21" s="1"/>
  <c r="K16" i="21"/>
  <c r="O52" i="21"/>
  <c r="P52" i="21" s="1"/>
  <c r="O28" i="21"/>
  <c r="P28" i="21" s="1"/>
  <c r="O48" i="21"/>
  <c r="P48" i="21" s="1"/>
  <c r="K34" i="21"/>
  <c r="O30" i="21"/>
  <c r="P30" i="21" s="1"/>
  <c r="O20" i="21"/>
  <c r="P20" i="21" s="1"/>
  <c r="K18" i="21"/>
  <c r="K14" i="21"/>
  <c r="K10" i="21"/>
  <c r="K51" i="21"/>
  <c r="O47" i="21"/>
  <c r="P47" i="21" s="1"/>
  <c r="O31" i="21"/>
  <c r="P31" i="21" s="1"/>
  <c r="K26" i="21"/>
  <c r="O22" i="21"/>
  <c r="P22" i="21" s="1"/>
  <c r="O19" i="21"/>
  <c r="P19" i="21" s="1"/>
  <c r="O15" i="21"/>
  <c r="P15" i="21" s="1"/>
  <c r="O11" i="21"/>
  <c r="P11" i="21" s="1"/>
  <c r="O32" i="21"/>
  <c r="P32" i="21" s="1"/>
  <c r="K53" i="21"/>
  <c r="O49" i="21"/>
  <c r="P49" i="21" s="1"/>
  <c r="K28" i="21"/>
  <c r="K52" i="21"/>
  <c r="K48" i="21"/>
  <c r="K35" i="21"/>
  <c r="K31" i="21"/>
  <c r="K27" i="21"/>
  <c r="O50" i="21"/>
  <c r="P50" i="21" s="1"/>
  <c r="O33" i="21"/>
  <c r="P33" i="21" s="1"/>
  <c r="O29" i="21"/>
  <c r="P29" i="21" s="1"/>
  <c r="O25" i="21"/>
  <c r="P25" i="21" s="1"/>
  <c r="O21" i="21"/>
  <c r="P21" i="21" s="1"/>
  <c r="O17" i="21"/>
  <c r="P17" i="21" s="1"/>
  <c r="O13" i="21"/>
  <c r="P13" i="21" s="1"/>
  <c r="O9" i="21"/>
  <c r="P9" i="21" s="1"/>
  <c r="O7" i="21"/>
  <c r="P7" i="21" s="1"/>
  <c r="E3" i="2" l="1"/>
  <c r="E4" i="2"/>
  <c r="E6" i="2"/>
  <c r="E7" i="2"/>
  <c r="E8" i="2"/>
  <c r="E9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9" i="2"/>
  <c r="E31" i="2"/>
  <c r="E32" i="2"/>
  <c r="E33" i="2"/>
  <c r="E34" i="2"/>
  <c r="E37" i="2"/>
  <c r="E38" i="2"/>
  <c r="E40" i="2"/>
  <c r="E41" i="2"/>
  <c r="E42" i="2"/>
  <c r="E44" i="2"/>
  <c r="G73" i="21" l="1"/>
  <c r="A1" i="24"/>
  <c r="I73" i="21" l="1"/>
  <c r="M73" i="21"/>
  <c r="N73" i="21"/>
  <c r="O73" i="21"/>
  <c r="P73" i="21"/>
  <c r="L73" i="21"/>
  <c r="G84" i="21"/>
  <c r="G83" i="21"/>
  <c r="G82" i="21"/>
  <c r="G81" i="21"/>
  <c r="G80" i="21"/>
  <c r="G79" i="21"/>
  <c r="G78" i="21"/>
  <c r="G77" i="21"/>
  <c r="G76" i="21"/>
  <c r="G75" i="21"/>
  <c r="G74" i="21"/>
  <c r="G72" i="21"/>
  <c r="G71" i="21"/>
  <c r="G70" i="21"/>
  <c r="H5" i="21"/>
  <c r="L5" i="21"/>
  <c r="H6" i="21"/>
  <c r="L6" i="21"/>
  <c r="H8" i="21"/>
  <c r="L8" i="21"/>
  <c r="J67" i="21" l="1"/>
  <c r="H67" i="21"/>
  <c r="I75" i="21"/>
  <c r="M75" i="21"/>
  <c r="N75" i="21"/>
  <c r="O75" i="21"/>
  <c r="P75" i="21"/>
  <c r="I83" i="21"/>
  <c r="M83" i="21"/>
  <c r="N83" i="21"/>
  <c r="O83" i="21"/>
  <c r="P83" i="21"/>
  <c r="I76" i="21"/>
  <c r="M76" i="21"/>
  <c r="N76" i="21"/>
  <c r="O76" i="21"/>
  <c r="P76" i="21"/>
  <c r="I84" i="21"/>
  <c r="M84" i="21"/>
  <c r="N84" i="21"/>
  <c r="O84" i="21"/>
  <c r="P84" i="21"/>
  <c r="I81" i="21"/>
  <c r="M81" i="21"/>
  <c r="N81" i="21"/>
  <c r="O81" i="21"/>
  <c r="P81" i="21"/>
  <c r="I82" i="21"/>
  <c r="M82" i="21"/>
  <c r="N82" i="21"/>
  <c r="O82" i="21"/>
  <c r="P82" i="21"/>
  <c r="I79" i="21"/>
  <c r="M79" i="21"/>
  <c r="N79" i="21"/>
  <c r="O79" i="21"/>
  <c r="P79" i="21"/>
  <c r="I72" i="21"/>
  <c r="M72" i="21"/>
  <c r="N72" i="21"/>
  <c r="O72" i="21"/>
  <c r="P72" i="21"/>
  <c r="I74" i="21"/>
  <c r="M74" i="21"/>
  <c r="N74" i="21"/>
  <c r="O74" i="21"/>
  <c r="P74" i="21"/>
  <c r="I77" i="21"/>
  <c r="M77" i="21"/>
  <c r="N77" i="21"/>
  <c r="O77" i="21"/>
  <c r="P77" i="21"/>
  <c r="I78" i="21"/>
  <c r="M78" i="21"/>
  <c r="N78" i="21"/>
  <c r="O78" i="21"/>
  <c r="P78" i="21"/>
  <c r="I70" i="21"/>
  <c r="M70" i="21"/>
  <c r="N70" i="21"/>
  <c r="I71" i="21"/>
  <c r="M71" i="21"/>
  <c r="N71" i="21"/>
  <c r="O71" i="21"/>
  <c r="P71" i="21"/>
  <c r="I80" i="21"/>
  <c r="M80" i="21"/>
  <c r="N80" i="21"/>
  <c r="O80" i="21"/>
  <c r="P80" i="21"/>
  <c r="L67" i="21"/>
  <c r="K8" i="21"/>
  <c r="O8" i="21"/>
  <c r="P8" i="21" s="1"/>
  <c r="K6" i="21"/>
  <c r="O6" i="21"/>
  <c r="P6" i="21" s="1"/>
  <c r="L71" i="21"/>
  <c r="L72" i="21"/>
  <c r="L81" i="21"/>
  <c r="L74" i="21"/>
  <c r="L82" i="21"/>
  <c r="L75" i="21"/>
  <c r="L83" i="21"/>
  <c r="L80" i="21"/>
  <c r="L84" i="21"/>
  <c r="L70" i="21"/>
  <c r="L76" i="21"/>
  <c r="L77" i="21"/>
  <c r="L69" i="21"/>
  <c r="L78" i="21"/>
  <c r="L79" i="21"/>
  <c r="K79" i="21"/>
  <c r="K82" i="21"/>
  <c r="K80" i="21"/>
  <c r="K83" i="21"/>
  <c r="K77" i="21"/>
  <c r="K78" i="21"/>
  <c r="K73" i="21"/>
  <c r="K81" i="21"/>
  <c r="K84" i="21"/>
  <c r="K5" i="21" l="1"/>
  <c r="K67" i="21" s="1"/>
  <c r="N85" i="21"/>
  <c r="M85" i="21"/>
  <c r="E3" i="25"/>
  <c r="O5" i="21"/>
  <c r="O70" i="21" s="1"/>
  <c r="O85" i="21" s="1"/>
  <c r="K76" i="21"/>
  <c r="K69" i="21"/>
  <c r="E4" i="25" l="1"/>
  <c r="P5" i="21"/>
  <c r="P70" i="21" s="1"/>
  <c r="P85" i="21" s="1"/>
  <c r="O67" i="21"/>
  <c r="K72" i="21"/>
  <c r="L85" i="21"/>
  <c r="K71" i="21"/>
  <c r="K70" i="21"/>
  <c r="K74" i="21"/>
  <c r="K75" i="21"/>
  <c r="E8" i="25" l="1"/>
  <c r="E9" i="25" s="1"/>
  <c r="P67" i="21"/>
  <c r="K8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 Reynolds</author>
  </authors>
  <commentList>
    <comment ref="DN4" authorId="0" shapeId="0" xr:uid="{EDF1FFFF-0748-4BCD-8F36-3BB88FAD1669}">
      <text>
        <r>
          <rPr>
            <b/>
            <sz val="9"/>
            <color indexed="81"/>
            <rFont val="Tahoma"/>
            <family val="2"/>
          </rPr>
          <t>Elizabeth Harvey:
Treasurer asked for split.  Holworth is part of Owermoigne pcc, but 2 churches.  Still post to same NL code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<sst xmlns="http://schemas.openxmlformats.org/spreadsheetml/2006/main" count="2973" uniqueCount="872">
  <si>
    <t xml:space="preserve">MARRIAGES </t>
  </si>
  <si>
    <t xml:space="preserve">Publication of banns of marriage </t>
  </si>
  <si>
    <t xml:space="preserve">Certificate of banns issued at time of publication </t>
  </si>
  <si>
    <t xml:space="preserve">Marriage service in church </t>
  </si>
  <si>
    <t xml:space="preserve">B.No service in church </t>
  </si>
  <si>
    <t xml:space="preserve">C. Certificate issued at time of burial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</si>
  <si>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</si>
  <si>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</si>
  <si>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</si>
  <si>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</si>
  <si>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</si>
  <si>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(for up to one hour) </t>
  </si>
  <si>
    <t xml:space="preserve">(for each subsequent hour or part of an hour) </t>
  </si>
  <si>
    <t xml:space="preserve">Furnishing copies of above (for every 72 words) </t>
  </si>
  <si>
    <t>BAPTISMS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</si>
  <si>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</si>
  <si>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</si>
  <si>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</si>
  <si>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</si>
  <si>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</si>
  <si>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</si>
  <si>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 xml:space="preserve">SEARCHES IN CHURCH REGISTERS ETC </t>
  </si>
  <si>
    <t xml:space="preserve">Searching registers of marriage for period before 1 July 1837 </t>
  </si>
  <si>
    <t xml:space="preserve">Searching registers of baptisms or burials (including provision of one copy of any entry)  </t>
  </si>
  <si>
    <t xml:space="preserve">Each additional copy of an entry in a register of baptisms or burials </t>
  </si>
  <si>
    <t>Inspection of instrument of apportionment or agreement for exchange of land for tithes deposited under Tithe Act 1836 (6 &amp; 7)</t>
  </si>
  <si>
    <t>PCC</t>
  </si>
  <si>
    <t>DBF</t>
  </si>
  <si>
    <t>Total</t>
  </si>
  <si>
    <t>Name of person officiating</t>
  </si>
  <si>
    <t>Type of Service</t>
  </si>
  <si>
    <t>Extras Charged</t>
  </si>
  <si>
    <t xml:space="preserve">Short certificate of baptism given under section 2 of the Baptismal Registers Measure 1961 (1961 No 2) </t>
  </si>
  <si>
    <t>Certificate issued at time of baptism (Schedule 1 form 1, Parochial Baptism - Registers and Records Measure 1978)</t>
  </si>
  <si>
    <t xml:space="preserve">Certificate issued at time of burial </t>
  </si>
  <si>
    <t>Marriage search - up to 1 hour</t>
  </si>
  <si>
    <t>Marriage search - extra hour</t>
  </si>
  <si>
    <t>Baptism/burial search - up to 1 hour</t>
  </si>
  <si>
    <t>Baptism/burial search - extra hour</t>
  </si>
  <si>
    <t>Copy of entry</t>
  </si>
  <si>
    <t>Copies of instruments</t>
  </si>
  <si>
    <t>Total Charges</t>
  </si>
  <si>
    <t>Retained by PCC</t>
  </si>
  <si>
    <t>Recipient of Service</t>
  </si>
  <si>
    <t>Parish</t>
  </si>
  <si>
    <t>Baptisms</t>
  </si>
  <si>
    <t>Marriages</t>
  </si>
  <si>
    <t>Funerals</t>
  </si>
  <si>
    <t xml:space="preserve">Monuments </t>
  </si>
  <si>
    <t>Searches</t>
  </si>
  <si>
    <t>Short Certificate - Baptism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</si>
  <si>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</si>
  <si>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</si>
  <si>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</si>
  <si>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Certificate issued at time of baptism</t>
  </si>
  <si>
    <t>Paid to Officiant</t>
  </si>
  <si>
    <t>Payable to DBF</t>
  </si>
  <si>
    <t>PCC fee</t>
  </si>
  <si>
    <t>Contact Name</t>
  </si>
  <si>
    <t>Email</t>
  </si>
  <si>
    <t>Extras Paid  Onwards</t>
  </si>
  <si>
    <t>Benefice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</si>
  <si>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</si>
  <si>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</si>
  <si>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</si>
  <si>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</si>
  <si>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</si>
  <si>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</si>
  <si>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</si>
  <si>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</si>
  <si>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</si>
  <si>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</si>
  <si>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</si>
  <si>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</si>
  <si>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</si>
  <si>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</si>
  <si>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</si>
  <si>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</si>
  <si>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</si>
  <si>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</si>
  <si>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</si>
  <si>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</si>
  <si>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</si>
  <si>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</si>
  <si>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</si>
  <si>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</si>
  <si>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t>Quarter Ended / 
Period covered</t>
  </si>
  <si>
    <t>The contact should be the person completing the form.</t>
  </si>
  <si>
    <t>Entering fees</t>
  </si>
  <si>
    <t>Enter the date, select the PCC from the dropdown menu and type officiant details in the cells.</t>
  </si>
  <si>
    <t>The correct fee for the DBF will be calculated automatically from the published fees table.</t>
  </si>
  <si>
    <t>If you need to remove a selection, simply click on the cell and use your keyboard's delete key.</t>
  </si>
  <si>
    <t>PCC fees and extras</t>
  </si>
  <si>
    <t>Paid by</t>
  </si>
  <si>
    <t>Submission</t>
  </si>
  <si>
    <t>Record keeping</t>
  </si>
  <si>
    <t>Quarter Ended / Period covered</t>
  </si>
  <si>
    <t>Parish Code</t>
  </si>
  <si>
    <t>Deanery</t>
  </si>
  <si>
    <t>Abbotsbury</t>
  </si>
  <si>
    <t>Weymouth and Portland</t>
  </si>
  <si>
    <t>Sherborne</t>
  </si>
  <si>
    <t>Langton Herring</t>
  </si>
  <si>
    <t>Portesham</t>
  </si>
  <si>
    <t>Alderholt</t>
  </si>
  <si>
    <t>Wimborne</t>
  </si>
  <si>
    <t>Amesbury</t>
  </si>
  <si>
    <t>Stonehenge</t>
  </si>
  <si>
    <t>Askerswell</t>
  </si>
  <si>
    <t>Eggardon and Colmers</t>
  </si>
  <si>
    <t>Lyme Bay</t>
  </si>
  <si>
    <t>Loders</t>
  </si>
  <si>
    <t>Symondsbury</t>
  </si>
  <si>
    <t>Atworth</t>
  </si>
  <si>
    <t>Atworth with Shaw and Whitley</t>
  </si>
  <si>
    <t>Bradford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</si>
  <si>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</si>
  <si>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</si>
  <si>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</si>
  <si>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</si>
  <si>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</si>
  <si>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</si>
  <si>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</si>
  <si>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</si>
  <si>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</si>
  <si>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</si>
  <si>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</si>
  <si>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</si>
  <si>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</si>
  <si>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</si>
  <si>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</si>
  <si>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</si>
  <si>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</si>
  <si>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</si>
  <si>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</si>
  <si>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</si>
  <si>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</si>
  <si>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</si>
  <si>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</si>
  <si>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</si>
  <si>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</si>
  <si>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</si>
  <si>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</si>
  <si>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</si>
  <si>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</si>
  <si>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</si>
  <si>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</si>
  <si>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</si>
  <si>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</si>
  <si>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</si>
  <si>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Newton Tony</t>
  </si>
  <si>
    <t>Winterbourne Earls and Dauntsey</t>
  </si>
  <si>
    <t>Winterbourne Gunner</t>
  </si>
  <si>
    <t>Bradford on Avon Holy Trinity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</si>
  <si>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</si>
  <si>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</si>
  <si>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</si>
  <si>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</si>
  <si>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</si>
  <si>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</si>
  <si>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</si>
  <si>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</si>
  <si>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</si>
  <si>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</si>
  <si>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</si>
  <si>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</si>
  <si>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</si>
  <si>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</si>
  <si>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</si>
  <si>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</si>
  <si>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</si>
  <si>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</si>
  <si>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</si>
  <si>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Bridge Parishes</t>
  </si>
  <si>
    <t>Shapwick</t>
  </si>
  <si>
    <t>Sturminster Marshall</t>
  </si>
  <si>
    <t>Bridport</t>
  </si>
  <si>
    <t>Broadstone</t>
  </si>
  <si>
    <t>Broughton Gifford</t>
  </si>
  <si>
    <t>Great Chalfield</t>
  </si>
  <si>
    <t>Holt St Katharine</t>
  </si>
  <si>
    <t>Dorchester</t>
  </si>
  <si>
    <t>Buckland Newton</t>
  </si>
  <si>
    <t>Cerne Abbas</t>
  </si>
  <si>
    <t>Godmanstone</t>
  </si>
  <si>
    <t>Minterne Magna</t>
  </si>
  <si>
    <t>Canalside Benefice</t>
  </si>
  <si>
    <t>Semington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</si>
  <si>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</si>
  <si>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</si>
  <si>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</si>
  <si>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</si>
  <si>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</si>
  <si>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</si>
  <si>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</si>
  <si>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</si>
  <si>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</si>
  <si>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</si>
  <si>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</si>
  <si>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</si>
  <si>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</si>
  <si>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</si>
  <si>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</si>
  <si>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</si>
  <si>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</si>
  <si>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</si>
  <si>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</si>
  <si>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</si>
  <si>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</si>
  <si>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</si>
  <si>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</si>
  <si>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</si>
  <si>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</si>
  <si>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</si>
  <si>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</si>
  <si>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</si>
  <si>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</si>
  <si>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</si>
  <si>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</si>
  <si>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</si>
  <si>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</si>
  <si>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</si>
  <si>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</si>
  <si>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</si>
  <si>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</si>
  <si>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</si>
  <si>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</si>
  <si>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</si>
  <si>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</si>
  <si>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</si>
  <si>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</si>
  <si>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</si>
  <si>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</si>
  <si>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</si>
  <si>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</si>
  <si>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</si>
  <si>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</si>
  <si>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</si>
  <si>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</si>
  <si>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</si>
  <si>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</si>
  <si>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</si>
  <si>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</si>
  <si>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</si>
  <si>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Edmondsham</t>
  </si>
  <si>
    <t>Wimborne St Giles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</si>
  <si>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</si>
  <si>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</si>
  <si>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</si>
  <si>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</si>
  <si>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</si>
  <si>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</si>
  <si>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</si>
  <si>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</si>
  <si>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</si>
  <si>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</si>
  <si>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</si>
  <si>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</si>
  <si>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</si>
  <si>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</si>
  <si>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Plaitford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</si>
  <si>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</si>
  <si>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</si>
  <si>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</si>
  <si>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</si>
  <si>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</si>
  <si>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</si>
  <si>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</si>
  <si>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</si>
  <si>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</si>
  <si>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</si>
  <si>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</si>
  <si>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</si>
  <si>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</si>
  <si>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</si>
  <si>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</si>
  <si>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</si>
  <si>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</si>
  <si>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</si>
  <si>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</si>
  <si>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</si>
  <si>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</si>
  <si>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</si>
  <si>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</si>
  <si>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</si>
  <si>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</si>
  <si>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</si>
  <si>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</si>
  <si>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</si>
  <si>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</si>
  <si>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</si>
  <si>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</si>
  <si>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</si>
  <si>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</si>
  <si>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Kinson and West Howe</t>
  </si>
  <si>
    <t>West Howe St Philip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</si>
  <si>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</si>
  <si>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</si>
  <si>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</si>
  <si>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</si>
  <si>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</si>
  <si>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</si>
  <si>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</si>
  <si>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</si>
  <si>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</si>
  <si>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</si>
  <si>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</si>
  <si>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</si>
  <si>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</si>
  <si>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</si>
  <si>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</si>
  <si>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</si>
  <si>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</si>
  <si>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</si>
  <si>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</si>
  <si>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</si>
  <si>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</si>
  <si>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</si>
  <si>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</si>
  <si>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</si>
  <si>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</si>
  <si>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</si>
  <si>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</si>
  <si>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</si>
  <si>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</si>
  <si>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</si>
  <si>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</si>
  <si>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</si>
  <si>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</si>
  <si>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</si>
  <si>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</si>
  <si>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</si>
  <si>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</si>
  <si>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</si>
  <si>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</si>
  <si>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</si>
  <si>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</si>
  <si>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</si>
  <si>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</si>
  <si>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</si>
  <si>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</si>
  <si>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</si>
  <si>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</si>
  <si>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</si>
  <si>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</si>
  <si>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</si>
  <si>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</si>
  <si>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</si>
  <si>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</si>
  <si>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</si>
  <si>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</si>
  <si>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</si>
  <si>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</si>
  <si>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</si>
  <si>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</si>
  <si>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</si>
  <si>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</si>
  <si>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</si>
  <si>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</si>
  <si>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</si>
  <si>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North Bradford on Avon and Villages</t>
  </si>
  <si>
    <t>Monkton Farleigh</t>
  </si>
  <si>
    <t>South Wraxall</t>
  </si>
  <si>
    <t>Winsley</t>
  </si>
  <si>
    <t>Steeple Ashton</t>
  </si>
  <si>
    <t>Oakdale St George</t>
  </si>
  <si>
    <t>Okeford</t>
  </si>
  <si>
    <t>Hammoon</t>
  </si>
  <si>
    <t>Okeford Fitzpaine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</si>
  <si>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</si>
  <si>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</si>
  <si>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</si>
  <si>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</si>
  <si>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</si>
  <si>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</si>
  <si>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</si>
  <si>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</si>
  <si>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</si>
  <si>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</si>
  <si>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</si>
  <si>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</si>
  <si>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</si>
  <si>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</si>
  <si>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</si>
  <si>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</si>
  <si>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</si>
  <si>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</si>
  <si>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</si>
  <si>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</si>
  <si>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</si>
  <si>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</si>
  <si>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</si>
  <si>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</si>
  <si>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</si>
  <si>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</si>
  <si>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</si>
  <si>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</si>
  <si>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</si>
  <si>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</si>
  <si>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</si>
  <si>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</si>
  <si>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</si>
  <si>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</si>
  <si>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</si>
  <si>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</si>
  <si>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</si>
  <si>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</si>
  <si>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</si>
  <si>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</si>
  <si>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</si>
  <si>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</si>
  <si>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</si>
  <si>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Rowde and Bromham</t>
  </si>
  <si>
    <t>Rowde</t>
  </si>
  <si>
    <t>Royal Wootton Bassett</t>
  </si>
  <si>
    <t>Salisbury Plain</t>
  </si>
  <si>
    <t>Salisbury St Francis and St Lawrence Stratford sub Castle</t>
  </si>
  <si>
    <t>Stratford Sub-Castle</t>
  </si>
  <si>
    <t>Salisbury St Mark and Laverstock St Andrew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</si>
  <si>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</si>
  <si>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</si>
  <si>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</si>
  <si>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</si>
  <si>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</si>
  <si>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</si>
  <si>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</si>
  <si>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</si>
  <si>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</si>
  <si>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</si>
  <si>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</si>
  <si>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</si>
  <si>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Tidcombe and Fosbury</t>
  </si>
  <si>
    <t>Bulkington</t>
  </si>
  <si>
    <t>Poulshot</t>
  </si>
  <si>
    <t>Seend</t>
  </si>
  <si>
    <t>Compton Abbas</t>
  </si>
  <si>
    <t>Shaftesbury</t>
  </si>
  <si>
    <t>Melbury Abbas</t>
  </si>
  <si>
    <t>Motcombe</t>
  </si>
  <si>
    <t>Shaftesbury St James and Enmore Green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</si>
  <si>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</si>
  <si>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</si>
  <si>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</si>
  <si>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</si>
  <si>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</si>
  <si>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</si>
  <si>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</si>
  <si>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</si>
  <si>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</si>
  <si>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</si>
  <si>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</si>
  <si>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</si>
  <si>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</si>
  <si>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</si>
  <si>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</si>
  <si>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</si>
  <si>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</si>
  <si>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</si>
  <si>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</si>
  <si>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</si>
  <si>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</si>
  <si>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</si>
  <si>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</si>
  <si>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</si>
  <si>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</si>
  <si>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</si>
  <si>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</si>
  <si>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</si>
  <si>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</si>
  <si>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</si>
  <si>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</si>
  <si>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</si>
  <si>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</si>
  <si>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</si>
  <si>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</si>
  <si>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</si>
  <si>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</si>
  <si>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</si>
  <si>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</si>
  <si>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</si>
  <si>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Upton Scudamore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</si>
  <si>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</si>
  <si>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</si>
  <si>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</si>
  <si>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</si>
  <si>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</si>
  <si>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</si>
  <si>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</si>
  <si>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</si>
  <si>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</si>
  <si>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</si>
  <si>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</si>
  <si>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</si>
  <si>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</si>
  <si>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</si>
  <si>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</si>
  <si>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</si>
  <si>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</si>
  <si>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</si>
  <si>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</si>
  <si>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</si>
  <si>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</si>
  <si>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</si>
  <si>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</si>
  <si>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</si>
  <si>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</si>
  <si>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</si>
  <si>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</si>
  <si>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</si>
  <si>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</si>
  <si>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</si>
  <si>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</si>
  <si>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</si>
  <si>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</si>
  <si>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</si>
  <si>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</si>
  <si>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</si>
  <si>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</si>
  <si>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</si>
  <si>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</si>
  <si>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</si>
  <si>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</si>
  <si>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</si>
  <si>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</si>
  <si>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</si>
  <si>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</si>
  <si>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</si>
  <si>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</si>
  <si>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</si>
  <si>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</si>
  <si>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</si>
  <si>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</si>
  <si>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</si>
  <si>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</si>
  <si>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</si>
  <si>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</si>
  <si>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</si>
  <si>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</si>
  <si>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</si>
  <si>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</si>
  <si>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</si>
  <si>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</si>
  <si>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</si>
  <si>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</si>
  <si>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</si>
  <si>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</si>
  <si>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</si>
  <si>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</si>
  <si>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</si>
  <si>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</si>
  <si>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</si>
  <si>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</si>
  <si>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</si>
  <si>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</si>
  <si>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</si>
  <si>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</si>
  <si>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</si>
  <si>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</si>
  <si>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</si>
  <si>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</si>
  <si>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</si>
  <si>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</si>
  <si>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</t>
  </si>
  <si>
    <t>Wilton with Netherhampton and Fugglestone</t>
  </si>
  <si>
    <t>Wimborne Minster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</si>
  <si>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</si>
  <si>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</si>
  <si>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</si>
  <si>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</si>
  <si>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</si>
  <si>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</si>
  <si>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</si>
  <si>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</si>
  <si>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</si>
  <si>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</si>
  <si>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</si>
  <si>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</si>
  <si>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</si>
  <si>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</si>
  <si>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</si>
  <si>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</si>
  <si>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</si>
  <si>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</si>
  <si>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</si>
  <si>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</si>
  <si>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</si>
  <si>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</si>
  <si>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</si>
  <si>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</si>
  <si>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</si>
  <si>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</si>
  <si>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</si>
  <si>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</si>
  <si>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</si>
  <si>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</si>
  <si>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</si>
  <si>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</si>
  <si>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</si>
  <si>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</si>
  <si>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</si>
  <si>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</si>
  <si>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</si>
  <si>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</si>
  <si>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</si>
  <si>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</si>
  <si>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</si>
  <si>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</si>
  <si>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</si>
  <si>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</si>
  <si>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</si>
  <si>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</si>
  <si>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</si>
  <si>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</si>
  <si>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</si>
  <si>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</si>
  <si>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</si>
  <si>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</si>
  <si>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</si>
  <si>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</si>
  <si>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</si>
  <si>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</si>
  <si>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</si>
  <si>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</si>
  <si>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</si>
  <si>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</si>
  <si>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</si>
  <si>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</si>
  <si>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</si>
  <si>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</si>
  <si>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</si>
  <si>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</si>
  <si>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</si>
  <si>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</si>
  <si>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</si>
  <si>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</si>
  <si>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</si>
  <si>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</si>
  <si>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</si>
  <si>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</si>
  <si>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</si>
  <si>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</si>
  <si>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</si>
  <si>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</si>
  <si>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</si>
  <si>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</si>
  <si>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</si>
  <si>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</si>
  <si>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</si>
  <si>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</si>
  <si>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</si>
  <si>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</si>
  <si>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</si>
  <si>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</si>
  <si>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</si>
  <si>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</si>
  <si>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</si>
  <si>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</si>
  <si>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</si>
  <si>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</si>
  <si>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</si>
  <si>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</si>
  <si>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</si>
  <si>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</si>
  <si>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</si>
  <si>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</si>
  <si>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</si>
  <si>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</si>
  <si>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</si>
  <si>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</si>
  <si>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</si>
  <si>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</si>
  <si>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</si>
  <si>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</si>
  <si>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</si>
  <si>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</si>
  <si>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</si>
  <si>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</si>
  <si>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</si>
  <si>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</si>
  <si>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</si>
  <si>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</si>
  <si>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</si>
  <si>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</si>
  <si>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</si>
  <si>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</si>
  <si>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</si>
  <si>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</si>
  <si>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</si>
  <si>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</si>
  <si>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</si>
  <si>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</si>
  <si>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</si>
  <si>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</si>
  <si>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</si>
  <si>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</si>
  <si>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</si>
  <si>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</si>
  <si>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</si>
  <si>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</si>
  <si>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</si>
  <si>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</si>
  <si>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</si>
  <si>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</si>
  <si>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</si>
  <si>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t>SUMMARY:-  FEES DUE TO DBF AND FEES RETAINED BY PCC</t>
  </si>
  <si>
    <t>TOTAL DUE TO DBF:</t>
  </si>
  <si>
    <t>No service in church - Service (including burial or other lawful disposal of cremated remains) in churchyard</t>
  </si>
  <si>
    <t>No service in church - service (including burial of body) at graveside in churchyard</t>
  </si>
  <si>
    <t>Ludgershall and Tidworth</t>
  </si>
  <si>
    <t>When fees are submitted for the Benefice (and or a number of PCCs) this section will automatically calculate the fees due to DBF and the fees to be retained by each PCC.  A PCC must be selected for each entry to ensure the total by PCC is correct.</t>
  </si>
  <si>
    <t>Lloyds</t>
  </si>
  <si>
    <t>Certified Copy of Entry in Marriage Register at time of registration or subsequently (effective 16-Feb-19)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</si>
  <si>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</si>
  <si>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</si>
  <si>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</si>
  <si>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</si>
  <si>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</si>
  <si>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</si>
  <si>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</si>
  <si>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</si>
  <si>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</si>
  <si>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</si>
  <si>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</si>
  <si>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</si>
  <si>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</si>
  <si>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west_p</t>
  </si>
  <si>
    <t>Holworth</t>
  </si>
  <si>
    <t>Service at crematorium, in cemetery or at premises belonging to funeral director, whether taking place before or after burial or cremation</t>
  </si>
  <si>
    <t>Category</t>
  </si>
  <si>
    <t>Miscellaneous</t>
  </si>
  <si>
    <t xml:space="preserve"> (e.g. Surrogate,  County Council Registration, Corrections)</t>
  </si>
  <si>
    <t>Remittance</t>
  </si>
  <si>
    <t>Notes: (Please use this area should you wish to include any notes for the attention of the Accounts Team)</t>
  </si>
  <si>
    <t>Payment Details: Bank Transfer Salisbury DBF     Sort code: 30-97-41     Account code : 00007237      Cheque :Payable to: Salisbury DBF</t>
  </si>
  <si>
    <t>Retired</t>
  </si>
  <si>
    <t>Yes</t>
  </si>
  <si>
    <t>Wimborne Villages</t>
  </si>
  <si>
    <t>2022 PAROCHIAL FEES TABLE</t>
  </si>
  <si>
    <t>Short certificate of baptism given under section 2 of the Baptismal Registers Measure 1961</t>
  </si>
  <si>
    <t>SEARCHES IN CHURCH REGISTERS</t>
  </si>
  <si>
    <t>Inspection of instrument of apportionment or agreement for exchange of land for tithes deposited under the Tithe Act 1836</t>
  </si>
  <si>
    <t xml:space="preserve">FUNERALS AND BURIALS OF PERSONS AGED 18 YEARS OR MORE </t>
  </si>
  <si>
    <t xml:space="preserve">B. No service in church </t>
  </si>
  <si>
    <t>Funeral service (including burial of body) at graveside in churchyard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</si>
  <si>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</si>
  <si>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</si>
  <si>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</si>
  <si>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amalgamated</t>
  </si>
  <si>
    <t>Cremation immediately preceding or following on from funeral service in premises belong to funeral director</t>
  </si>
  <si>
    <t>Burial of body in churchyard, not following service at graveside (committal only)</t>
  </si>
  <si>
    <t>Burial of cremated remains in churchyard or other lawful disposal of cremated remains (committal only)</t>
  </si>
  <si>
    <t>Searching registers of burials (See Note B3) (including the provision of one copy of any entry therein) for up to one hour</t>
  </si>
  <si>
    <t>for each subsequent hour or part of an hour</t>
  </si>
  <si>
    <t>Each additional copy of an entry in a register of burials</t>
  </si>
  <si>
    <t xml:space="preserve">Not on fees table </t>
  </si>
  <si>
    <t>Amalgamated</t>
  </si>
  <si>
    <t>funerals at funeral directors amlgamated</t>
  </si>
  <si>
    <t>searfches b aptism amd burial</t>
  </si>
  <si>
    <t xml:space="preserve">additional copy baptism and burial </t>
  </si>
  <si>
    <t>total per national church</t>
  </si>
  <si>
    <t>total per fees table</t>
  </si>
  <si>
    <t>difference is moving crem fee in parish favour</t>
  </si>
  <si>
    <t xml:space="preserve">32 to cremation fee to parish </t>
  </si>
  <si>
    <t>Rural or Urban</t>
  </si>
  <si>
    <t>Abbotsbury Portesham &amp; Langton Herring</t>
  </si>
  <si>
    <t>Rural</t>
  </si>
  <si>
    <t>Powerstock with West Milton Witherstone &amp; North Poorton</t>
  </si>
  <si>
    <t>Bradford on Avon Holy Trinity Westwood and Wingfield</t>
  </si>
  <si>
    <t>Bratton Edington &amp; Imber Erlestoke and Coulston</t>
  </si>
  <si>
    <t>Broughton Gifford Great Chalfield and Holt St Katharine</t>
  </si>
  <si>
    <t>Buckland Newton Cerne Abbas Godmanstone &amp; Minterne Magna</t>
  </si>
  <si>
    <t>Charminster Stinsford and the Chalk Stream villages</t>
  </si>
  <si>
    <t>Urban</t>
  </si>
  <si>
    <t>Cranborne with Boveridge Edmondsham Wimborne St Giles and Woodlands</t>
  </si>
  <si>
    <t>Saint Nicholas Porton and District</t>
  </si>
  <si>
    <t>St Aldhelm Branksome</t>
  </si>
  <si>
    <t>St Clement Branksome</t>
  </si>
  <si>
    <t>All Saints Branksome Park</t>
  </si>
  <si>
    <t>Lavingtons Cheverells and Easterton</t>
  </si>
  <si>
    <t>St John the Baptist Broadstone</t>
  </si>
  <si>
    <t>Moreton Woodsford and Crossways with Tincleton</t>
  </si>
  <si>
    <t>North Bradley Southwick Heywood and Steeple Ashton</t>
  </si>
  <si>
    <t>Urchfont with Stert</t>
  </si>
  <si>
    <t>Piddle Valley Hilton and Ansty Cheselbourne and Melcombe Horsey</t>
  </si>
  <si>
    <t>Pimperne Stourpaine Durweston and Bryanston</t>
  </si>
  <si>
    <t>Puddletown Tolpuddle and Milborne with Dewlish</t>
  </si>
  <si>
    <t>Broad Chalke</t>
  </si>
  <si>
    <t>River Were</t>
  </si>
  <si>
    <t>Sherborne with Castleton Lillington and Longburton</t>
  </si>
  <si>
    <t>Sturminster Newton Hinton St Mary and Lydlinch</t>
  </si>
  <si>
    <t>The Ascension Woodlands</t>
  </si>
  <si>
    <t>St John with St Mary Devizes</t>
  </si>
  <si>
    <t>St Peter Devizes</t>
  </si>
  <si>
    <t>St George and All Saints Harnham</t>
  </si>
  <si>
    <t>Wimborne Minster and Wimborne Villages</t>
  </si>
  <si>
    <t>St Mary Redlynch</t>
  </si>
  <si>
    <t>St Birinus Morgans Vale</t>
  </si>
  <si>
    <t>St John the Evangelist Heatherlands</t>
  </si>
  <si>
    <t>Hilperton and Staverton</t>
  </si>
  <si>
    <t>St Andrew Kinson</t>
  </si>
  <si>
    <t>The Holy Angels Lilliput</t>
  </si>
  <si>
    <t>St Mary Longfleet</t>
  </si>
  <si>
    <t>St Mary the Virgin with St Peter and St Paul Marlborough</t>
  </si>
  <si>
    <t>St John the Evanglist Newborough and Leigh</t>
  </si>
  <si>
    <t>Christ Church Bradford on Avon</t>
  </si>
  <si>
    <t>North Bradley Southwick and Heywood</t>
  </si>
  <si>
    <t>Shillingstone</t>
  </si>
  <si>
    <t>Child Okeford with Manston</t>
  </si>
  <si>
    <t>St Luke Parkstone</t>
  </si>
  <si>
    <t>St James with St Paul Poole</t>
  </si>
  <si>
    <t>St Denys Warminster</t>
  </si>
  <si>
    <t>Bromham Chittoe and Sandy Lane</t>
  </si>
  <si>
    <t>St Francis Salisbury</t>
  </si>
  <si>
    <t>St Nicholas East Grafton</t>
  </si>
  <si>
    <t>St Katharine Savernake Forest</t>
  </si>
  <si>
    <t>Orchards and Margaret Marsh</t>
  </si>
  <si>
    <t>St Peter Shaftesbury</t>
  </si>
  <si>
    <t>St James Southbroom</t>
  </si>
  <si>
    <t>St John Studley</t>
  </si>
  <si>
    <t>St Stephen Kingston Lacy</t>
  </si>
  <si>
    <t>St Mark Talbot Village</t>
  </si>
  <si>
    <t>St Thomas Trowbridge</t>
  </si>
  <si>
    <t>Christ Church Warminster</t>
  </si>
  <si>
    <t>St Mary the Virgin West Moors</t>
  </si>
  <si>
    <t>The Lulworths Winfrith Newburgh and Chaldon</t>
  </si>
  <si>
    <t>St Paul Weymouth</t>
  </si>
  <si>
    <t>tbc</t>
  </si>
  <si>
    <t>Benefice Unique</t>
  </si>
  <si>
    <t>Count</t>
  </si>
  <si>
    <t>Enter the period (e.g. Q1 2022) as appropriate.</t>
  </si>
  <si>
    <t>Totals</t>
  </si>
  <si>
    <t xml:space="preserve">COUNT </t>
  </si>
  <si>
    <t>CHECK</t>
  </si>
  <si>
    <t>diff</t>
  </si>
  <si>
    <t>WIMBORNE VILLAGES NOT ON CMS</t>
  </si>
  <si>
    <t>ST ALDHELM NPT ON SALDIMS</t>
  </si>
  <si>
    <t xml:space="preserve">Holworth </t>
  </si>
  <si>
    <t>Check CMS</t>
  </si>
  <si>
    <t xml:space="preserve">Is officiant a retired priest? </t>
  </si>
  <si>
    <t>Is officiant a retired priest?</t>
  </si>
  <si>
    <t>It may be useful to print or save a PDF copy of these instructions to aid with completing the form on the tab marked "Form".  This form provides a record of the fees received for both the PCC and the Diocesan Board of Finance (DBF) You should save a copy of this form for each quarter (Jan-Mar, Apr-Jun, Jul-Sep, Oct-Dec) in order to help with the submissions to the Church Commissioners and the DBF.</t>
  </si>
  <si>
    <r>
      <rPr>
        <b/>
        <u/>
        <sz val="12"/>
        <rFont val="Calibri"/>
        <family val="2"/>
        <scheme val="minor"/>
      </rPr>
      <t>Select the Benefice</t>
    </r>
    <r>
      <rPr>
        <sz val="12"/>
        <rFont val="Calibri"/>
        <family val="2"/>
        <scheme val="minor"/>
      </rPr>
      <t xml:space="preserve"> from the dropdown menu.  This is </t>
    </r>
    <r>
      <rPr>
        <b/>
        <u/>
        <sz val="12"/>
        <rFont val="Calibri"/>
        <family val="2"/>
        <scheme val="minor"/>
      </rPr>
      <t>very important, as it creates the PCC dropdown list</t>
    </r>
    <r>
      <rPr>
        <sz val="12"/>
        <rFont val="Calibri"/>
        <family val="2"/>
        <scheme val="minor"/>
      </rPr>
      <t>.</t>
    </r>
  </si>
  <si>
    <r>
      <t xml:space="preserve">Enter each service by selecting the </t>
    </r>
    <r>
      <rPr>
        <b/>
        <sz val="12"/>
        <rFont val="Calibri"/>
        <family val="2"/>
        <scheme val="minor"/>
      </rPr>
      <t>Category of Service</t>
    </r>
    <r>
      <rPr>
        <sz val="12"/>
        <rFont val="Calibri"/>
        <family val="2"/>
        <scheme val="minor"/>
      </rPr>
      <t xml:space="preserve">, this will then enable a further list in </t>
    </r>
    <r>
      <rPr>
        <b/>
        <sz val="12"/>
        <rFont val="Calibri"/>
        <family val="2"/>
        <scheme val="minor"/>
      </rPr>
      <t>Type of Service</t>
    </r>
    <r>
      <rPr>
        <sz val="12"/>
        <rFont val="Calibri"/>
        <family val="2"/>
        <scheme val="minor"/>
      </rPr>
      <t xml:space="preserve"> to select the correct occasion. </t>
    </r>
  </si>
  <si>
    <r>
      <t xml:space="preserve">Example </t>
    </r>
    <r>
      <rPr>
        <b/>
        <sz val="12"/>
        <rFont val="Calibri"/>
        <family val="2"/>
        <scheme val="minor"/>
      </rPr>
      <t>Category of Service</t>
    </r>
    <r>
      <rPr>
        <sz val="12"/>
        <rFont val="Calibri"/>
        <family val="2"/>
        <scheme val="minor"/>
      </rPr>
      <t xml:space="preserve"> = Marriages and </t>
    </r>
    <r>
      <rPr>
        <b/>
        <sz val="12"/>
        <rFont val="Calibri"/>
        <family val="2"/>
        <scheme val="minor"/>
      </rPr>
      <t>Type of Service</t>
    </r>
    <r>
      <rPr>
        <sz val="12"/>
        <rFont val="Calibri"/>
        <family val="2"/>
        <scheme val="minor"/>
      </rPr>
      <t xml:space="preserve"> =Publication of banns of marriage </t>
    </r>
  </si>
  <si>
    <r>
      <rPr>
        <b/>
        <u/>
        <sz val="12"/>
        <rFont val="Calibri"/>
        <family val="2"/>
        <scheme val="minor"/>
      </rPr>
      <t>Within 60 days of the end of the calendar quarter</t>
    </r>
    <r>
      <rPr>
        <sz val="12"/>
        <rFont val="Calibri"/>
        <family val="2"/>
        <scheme val="minor"/>
      </rPr>
      <t>, email or post the completed form to the Accounts department at Salisbury DBF:</t>
    </r>
  </si>
  <si>
    <r>
      <t xml:space="preserve">Otherwise, payment may be made by cheque, payable to </t>
    </r>
    <r>
      <rPr>
        <b/>
        <sz val="12"/>
        <rFont val="Calibri"/>
        <family val="2"/>
        <scheme val="minor"/>
      </rPr>
      <t>Salisbury DBF</t>
    </r>
  </si>
  <si>
    <t>Contact Name &amp;
Email</t>
  </si>
  <si>
    <t>You must select a Category of Service to enable the type of service to work.</t>
  </si>
  <si>
    <t xml:space="preserve">DBF fee </t>
  </si>
  <si>
    <t>Summary:-  
Fees Due To DBF And Fees Retained By PCC</t>
  </si>
  <si>
    <t>PCC  must be selected for each entry to ensure the "SUMMARY:-  DBF FEES DUE AND PCC RETAINED FEES" at the bottom of the form is correct.</t>
  </si>
  <si>
    <t xml:space="preserve">The PCC element of the fee is calculated automatically.  Extras allowed to be charged by the PCC (and payments of these to third parties - for instance an organist) are entered in columns L and M. </t>
  </si>
  <si>
    <t>If the officiant is a retired priest, they may be able to receive a fee (subject to the Bishop's Guidelines).  In the case of a retired officiant, select "Yes" from the menu in column H.</t>
  </si>
  <si>
    <t xml:space="preserve">Bank Account </t>
  </si>
  <si>
    <t>If paying by BACS please ensure that the payment reference enables identification, e.g. "Benefice name - fees".</t>
  </si>
  <si>
    <t>The only fee that is different from the National Church fees table is the service at crematorium, cemetery or at funeral directors' premises where £32 has been allowed to the PCC from the DBF fee.</t>
  </si>
  <si>
    <t>downlands</t>
  </si>
  <si>
    <t xml:space="preserve"> SELECT Benefice -Please select from dropdown menu in next cell coloured green</t>
  </si>
  <si>
    <r>
      <t xml:space="preserve">Category of service 
</t>
    </r>
    <r>
      <rPr>
        <b/>
        <sz val="10"/>
        <color theme="0" tint="-0.34998626667073579"/>
        <rFont val="Calibri"/>
        <family val="2"/>
        <scheme val="minor"/>
      </rPr>
      <t>(Must select this first from 
dropdown menu in rows below)</t>
    </r>
  </si>
  <si>
    <r>
      <t xml:space="preserve">Type of Service  
</t>
    </r>
    <r>
      <rPr>
        <b/>
        <sz val="10"/>
        <color theme="0" tint="-0.34998626667073579"/>
        <rFont val="Calibri"/>
        <family val="2"/>
        <scheme val="minor"/>
      </rPr>
      <t>(Select after selecting category of service from 
dropdown menu in rows below)</t>
    </r>
  </si>
  <si>
    <t>Contact Name (insert in next cell)</t>
  </si>
  <si>
    <t>Email address (insert in next cell)</t>
  </si>
  <si>
    <t>Quarter Ended / Period covered (insert in next cell dd/mm/yyyy)</t>
  </si>
  <si>
    <t>Date of service or event</t>
  </si>
  <si>
    <r>
      <t xml:space="preserve">SELECT PCC
</t>
    </r>
    <r>
      <rPr>
        <b/>
        <sz val="10"/>
        <color theme="0" tint="-0.34998626667073579"/>
        <rFont val="Calibri"/>
        <family val="2"/>
        <scheme val="minor"/>
      </rPr>
      <t>(Select from 
dropdown menu in rows below)</t>
    </r>
  </si>
  <si>
    <r>
      <t xml:space="preserve">Church
</t>
    </r>
    <r>
      <rPr>
        <b/>
        <sz val="10"/>
        <color theme="0" tint="-0.249977111117893"/>
        <rFont val="Calibri"/>
        <family val="2"/>
        <scheme val="minor"/>
      </rPr>
      <t>(optional)</t>
    </r>
  </si>
  <si>
    <t>Miscellaneous (e.g. Surrogate,  County Council Registration, Corrections) All values need to be manually entered.</t>
  </si>
  <si>
    <r>
      <t xml:space="preserve">Parochial Fees 2022 </t>
    </r>
    <r>
      <rPr>
        <b/>
        <u/>
        <sz val="18"/>
        <color rgb="FFFF0000"/>
        <rFont val="Calibri"/>
        <family val="2"/>
        <scheme val="minor"/>
      </rPr>
      <t>VACANCY</t>
    </r>
  </si>
  <si>
    <r>
      <t xml:space="preserve">QUARTERLY PAROCHIAL FEE RETURN - </t>
    </r>
    <r>
      <rPr>
        <b/>
        <sz val="12"/>
        <color rgb="FFFF0000"/>
        <rFont val="Calibri"/>
        <family val="2"/>
        <scheme val="minor"/>
      </rPr>
      <t>IN VACANCY</t>
    </r>
  </si>
  <si>
    <t>THIS FORM IS FOR A BENEFICE IN VACANCY.</t>
  </si>
  <si>
    <t>Email: parishsupport@salisbury.anglican.org</t>
  </si>
  <si>
    <t>Where there is a vacancy in a team ministry, the pastoral department at church house should be contacted in the first instance to confirm if this form should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</si>
</sst>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;[Red]\(#,##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0"/>
      <color rgb="FFDB4290"/>
      <name val="Gill Sans MT"/>
      <family val="2"/>
    </font>
    <font>
      <sz val="10"/>
      <color rgb="FF000000"/>
      <name val="Gill Sans MT"/>
      <family val="2"/>
    </font>
    <font>
      <i/>
      <sz val="10"/>
      <color rgb="FF000000"/>
      <name val="Gill Sans MT"/>
      <family val="2"/>
    </font>
    <font>
      <b/>
      <sz val="10"/>
      <color rgb="FF000000"/>
      <name val="Gill Sans MT"/>
      <family val="2"/>
    </font>
    <font>
      <sz val="10"/>
      <color rgb="FF2B2A29"/>
      <name val="Gill Sans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17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5" borderId="0" xfId="0" applyFont="1" applyFill="1"/>
    <xf numFmtId="0" fontId="7" fillId="0" borderId="0" xfId="0" applyFont="1" applyFill="1" applyProtection="1"/>
    <xf numFmtId="0" fontId="9" fillId="0" borderId="37" xfId="0" applyFont="1" applyFill="1" applyBorder="1" applyAlignment="1" applyProtection="1">
      <alignment vertical="center"/>
    </xf>
    <xf numFmtId="2" fontId="7" fillId="0" borderId="0" xfId="0" applyNumberFormat="1" applyFont="1" applyFill="1" applyProtection="1"/>
    <xf numFmtId="2" fontId="9" fillId="0" borderId="0" xfId="0" applyNumberFormat="1" applyFont="1" applyFill="1" applyProtection="1"/>
    <xf numFmtId="2" fontId="9" fillId="0" borderId="37" xfId="0" applyNumberFormat="1" applyFont="1" applyFill="1" applyBorder="1" applyAlignment="1" applyProtection="1">
      <alignment horizontal="center" vertical="center" wrapText="1"/>
    </xf>
    <xf numFmtId="2" fontId="9" fillId="0" borderId="45" xfId="0" applyNumberFormat="1" applyFont="1" applyFill="1" applyBorder="1" applyAlignment="1" applyProtection="1">
      <alignment horizontal="center" vertical="center" wrapText="1"/>
    </xf>
    <xf numFmtId="2" fontId="9" fillId="0" borderId="19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center"/>
      <protection locked="0"/>
    </xf>
    <xf numFmtId="2" fontId="9" fillId="0" borderId="16" xfId="0" applyNumberFormat="1" applyFont="1" applyFill="1" applyBorder="1" applyProtection="1"/>
    <xf numFmtId="2" fontId="7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/>
    <xf numFmtId="0" fontId="9" fillId="0" borderId="18" xfId="0" applyFont="1" applyFill="1" applyBorder="1" applyAlignment="1" applyProtection="1">
      <alignment wrapText="1"/>
    </xf>
    <xf numFmtId="0" fontId="7" fillId="0" borderId="19" xfId="0" applyFont="1" applyFill="1" applyBorder="1" applyAlignment="1" applyProtection="1">
      <alignment wrapText="1"/>
    </xf>
    <xf numFmtId="2" fontId="9" fillId="0" borderId="47" xfId="0" applyNumberFormat="1" applyFont="1" applyFill="1" applyBorder="1" applyAlignment="1" applyProtection="1">
      <alignment wrapText="1"/>
    </xf>
    <xf numFmtId="2" fontId="9" fillId="0" borderId="37" xfId="0" applyNumberFormat="1" applyFont="1" applyFill="1" applyBorder="1" applyAlignment="1" applyProtection="1">
      <alignment wrapText="1"/>
    </xf>
    <xf numFmtId="2" fontId="9" fillId="0" borderId="20" xfId="0" applyNumberFormat="1" applyFont="1" applyFill="1" applyBorder="1" applyAlignment="1" applyProtection="1">
      <alignment wrapText="1"/>
    </xf>
    <xf numFmtId="15" fontId="7" fillId="0" borderId="2" xfId="0" applyNumberFormat="1" applyFont="1" applyFill="1" applyBorder="1" applyProtection="1">
      <protection locked="0"/>
    </xf>
    <xf numFmtId="164" fontId="7" fillId="0" borderId="3" xfId="0" applyNumberFormat="1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5" xfId="0" applyFont="1" applyFill="1" applyBorder="1" applyProtection="1"/>
    <xf numFmtId="165" fontId="11" fillId="0" borderId="39" xfId="0" applyNumberFormat="1" applyFont="1" applyFill="1" applyBorder="1" applyProtection="1"/>
    <xf numFmtId="0" fontId="12" fillId="0" borderId="39" xfId="0" applyFont="1" applyFill="1" applyBorder="1" applyAlignment="1" applyProtection="1">
      <alignment wrapText="1"/>
    </xf>
    <xf numFmtId="165" fontId="11" fillId="0" borderId="40" xfId="0" applyNumberFormat="1" applyFont="1" applyFill="1" applyBorder="1" applyProtection="1"/>
    <xf numFmtId="0" fontId="12" fillId="0" borderId="40" xfId="0" applyFont="1" applyFill="1" applyBorder="1" applyAlignment="1" applyProtection="1">
      <alignment wrapText="1"/>
    </xf>
    <xf numFmtId="165" fontId="11" fillId="0" borderId="17" xfId="0" applyNumberFormat="1" applyFont="1" applyFill="1" applyBorder="1" applyProtection="1"/>
    <xf numFmtId="2" fontId="9" fillId="0" borderId="41" xfId="0" applyNumberFormat="1" applyFont="1" applyFill="1" applyBorder="1" applyAlignment="1" applyProtection="1">
      <alignment wrapText="1"/>
    </xf>
    <xf numFmtId="2" fontId="9" fillId="0" borderId="43" xfId="0" applyNumberFormat="1" applyFont="1" applyFill="1" applyBorder="1" applyAlignment="1" applyProtection="1">
      <alignment wrapText="1"/>
    </xf>
    <xf numFmtId="2" fontId="9" fillId="0" borderId="44" xfId="0" applyNumberFormat="1" applyFont="1" applyFill="1" applyBorder="1" applyAlignment="1" applyProtection="1">
      <alignment wrapText="1"/>
    </xf>
    <xf numFmtId="2" fontId="9" fillId="0" borderId="17" xfId="0" applyNumberFormat="1" applyFont="1" applyFill="1" applyBorder="1" applyAlignment="1" applyProtection="1">
      <alignment wrapText="1"/>
    </xf>
    <xf numFmtId="15" fontId="7" fillId="0" borderId="13" xfId="0" applyNumberFormat="1" applyFont="1" applyFill="1" applyBorder="1" applyProtection="1">
      <protection locked="0"/>
    </xf>
    <xf numFmtId="2" fontId="9" fillId="0" borderId="15" xfId="0" applyNumberFormat="1" applyFont="1" applyFill="1" applyBorder="1" applyProtection="1"/>
    <xf numFmtId="2" fontId="7" fillId="4" borderId="0" xfId="0" applyNumberFormat="1" applyFont="1" applyFill="1" applyProtection="1"/>
    <xf numFmtId="2" fontId="9" fillId="4" borderId="0" xfId="0" applyNumberFormat="1" applyFont="1" applyFill="1" applyProtection="1"/>
    <xf numFmtId="2" fontId="16" fillId="0" borderId="14" xfId="0" applyNumberFormat="1" applyFont="1" applyFill="1" applyBorder="1" applyProtection="1"/>
    <xf numFmtId="2" fontId="9" fillId="0" borderId="38" xfId="0" applyNumberFormat="1" applyFont="1" applyFill="1" applyBorder="1" applyAlignment="1" applyProtection="1">
      <alignment horizontal="center" vertical="center" wrapText="1"/>
    </xf>
    <xf numFmtId="2" fontId="9" fillId="0" borderId="10" xfId="0" applyNumberFormat="1" applyFont="1" applyFill="1" applyBorder="1" applyAlignment="1" applyProtection="1">
      <alignment horizontal="center" vertical="center" wrapText="1"/>
    </xf>
    <xf numFmtId="2" fontId="9" fillId="0" borderId="12" xfId="0" applyNumberFormat="1" applyFont="1" applyFill="1" applyBorder="1" applyAlignment="1" applyProtection="1">
      <alignment horizontal="center" vertical="center" wrapText="1"/>
    </xf>
    <xf numFmtId="2" fontId="9" fillId="0" borderId="11" xfId="0" applyNumberFormat="1" applyFont="1" applyFill="1" applyBorder="1" applyAlignment="1" applyProtection="1">
      <alignment horizontal="center" vertical="center" wrapText="1"/>
    </xf>
    <xf numFmtId="2" fontId="9" fillId="0" borderId="46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 indent="1"/>
    </xf>
    <xf numFmtId="0" fontId="22" fillId="0" borderId="0" xfId="0" applyFont="1" applyAlignment="1">
      <alignment horizontal="left" vertical="top" wrapText="1" indent="1"/>
    </xf>
    <xf numFmtId="0" fontId="23" fillId="0" borderId="0" xfId="0" applyFont="1" applyAlignment="1">
      <alignment wrapText="1"/>
    </xf>
    <xf numFmtId="0" fontId="19" fillId="5" borderId="0" xfId="0" applyFont="1" applyFill="1"/>
    <xf numFmtId="0" fontId="24" fillId="0" borderId="0" xfId="0" applyFont="1"/>
    <xf numFmtId="0" fontId="19" fillId="0" borderId="48" xfId="0" applyFont="1" applyBorder="1"/>
    <xf numFmtId="0" fontId="2" fillId="0" borderId="48" xfId="0" applyFont="1" applyBorder="1"/>
    <xf numFmtId="0" fontId="8" fillId="0" borderId="0" xfId="0" applyFont="1" applyFill="1"/>
    <xf numFmtId="0" fontId="27" fillId="0" borderId="0" xfId="0" applyFont="1"/>
    <xf numFmtId="43" fontId="7" fillId="0" borderId="0" xfId="3" applyFont="1"/>
    <xf numFmtId="0" fontId="3" fillId="5" borderId="0" xfId="0" applyFont="1" applyFill="1"/>
    <xf numFmtId="0" fontId="27" fillId="5" borderId="0" xfId="0" applyFont="1" applyFill="1"/>
    <xf numFmtId="0" fontId="7" fillId="0" borderId="0" xfId="0" applyFont="1" applyFill="1"/>
    <xf numFmtId="0" fontId="9" fillId="0" borderId="0" xfId="0" applyFont="1"/>
    <xf numFmtId="0" fontId="7" fillId="0" borderId="0" xfId="0" applyFont="1" applyBorder="1"/>
    <xf numFmtId="0" fontId="9" fillId="0" borderId="0" xfId="0" applyFont="1" applyBorder="1" applyAlignment="1"/>
    <xf numFmtId="0" fontId="9" fillId="3" borderId="2" xfId="0" applyFont="1" applyFill="1" applyBorder="1"/>
    <xf numFmtId="0" fontId="9" fillId="6" borderId="3" xfId="0" applyFont="1" applyFill="1" applyBorder="1"/>
    <xf numFmtId="0" fontId="7" fillId="6" borderId="4" xfId="0" applyFont="1" applyFill="1" applyBorder="1" applyAlignment="1"/>
    <xf numFmtId="0" fontId="9" fillId="6" borderId="5" xfId="0" applyFont="1" applyFill="1" applyBorder="1" applyAlignment="1"/>
    <xf numFmtId="0" fontId="9" fillId="3" borderId="6" xfId="0" applyFont="1" applyFill="1" applyBorder="1"/>
    <xf numFmtId="0" fontId="28" fillId="6" borderId="1" xfId="0" applyFont="1" applyFill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9" fillId="6" borderId="8" xfId="0" applyFont="1" applyFill="1" applyBorder="1" applyAlignment="1"/>
    <xf numFmtId="0" fontId="9" fillId="0" borderId="0" xfId="0" applyFont="1" applyBorder="1"/>
    <xf numFmtId="0" fontId="9" fillId="3" borderId="9" xfId="0" applyFont="1" applyFill="1" applyBorder="1"/>
    <xf numFmtId="0" fontId="28" fillId="6" borderId="10" xfId="0" applyFont="1" applyFill="1" applyBorder="1" applyAlignment="1">
      <alignment vertical="top" wrapText="1"/>
    </xf>
    <xf numFmtId="0" fontId="28" fillId="6" borderId="11" xfId="0" applyFont="1" applyFill="1" applyBorder="1" applyAlignment="1">
      <alignment wrapText="1"/>
    </xf>
    <xf numFmtId="0" fontId="9" fillId="6" borderId="12" xfId="0" applyFont="1" applyFill="1" applyBorder="1" applyAlignment="1"/>
    <xf numFmtId="0" fontId="9" fillId="4" borderId="2" xfId="0" applyFont="1" applyFill="1" applyBorder="1"/>
    <xf numFmtId="0" fontId="29" fillId="4" borderId="3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9" fillId="4" borderId="5" xfId="0" applyFont="1" applyFill="1" applyBorder="1" applyAlignment="1"/>
    <xf numFmtId="0" fontId="9" fillId="4" borderId="13" xfId="0" applyFont="1" applyFill="1" applyBorder="1"/>
    <xf numFmtId="0" fontId="28" fillId="4" borderId="0" xfId="0" applyFont="1" applyFill="1" applyBorder="1" applyAlignment="1">
      <alignment wrapText="1"/>
    </xf>
    <xf numFmtId="0" fontId="28" fillId="4" borderId="14" xfId="0" applyFont="1" applyFill="1" applyBorder="1" applyAlignment="1">
      <alignment wrapText="1"/>
    </xf>
    <xf numFmtId="0" fontId="30" fillId="4" borderId="14" xfId="0" applyFont="1" applyFill="1" applyBorder="1" applyAlignment="1">
      <alignment wrapText="1"/>
    </xf>
    <xf numFmtId="0" fontId="9" fillId="4" borderId="15" xfId="0" applyFont="1" applyFill="1" applyBorder="1" applyAlignment="1"/>
    <xf numFmtId="0" fontId="28" fillId="2" borderId="0" xfId="0" applyFont="1" applyFill="1" applyBorder="1" applyAlignment="1">
      <alignment wrapText="1"/>
    </xf>
    <xf numFmtId="0" fontId="29" fillId="0" borderId="0" xfId="0" applyFont="1" applyBorder="1" applyAlignment="1">
      <alignment wrapText="1"/>
    </xf>
    <xf numFmtId="0" fontId="9" fillId="4" borderId="6" xfId="0" applyFont="1" applyFill="1" applyBorder="1"/>
    <xf numFmtId="0" fontId="28" fillId="4" borderId="1" xfId="0" applyFont="1" applyFill="1" applyBorder="1" applyAlignment="1">
      <alignment wrapText="1"/>
    </xf>
    <xf numFmtId="0" fontId="28" fillId="4" borderId="7" xfId="0" applyFont="1" applyFill="1" applyBorder="1" applyAlignment="1">
      <alignment wrapText="1"/>
    </xf>
    <xf numFmtId="0" fontId="30" fillId="4" borderId="7" xfId="0" applyFont="1" applyFill="1" applyBorder="1" applyAlignment="1">
      <alignment wrapText="1"/>
    </xf>
    <xf numFmtId="0" fontId="9" fillId="4" borderId="8" xfId="0" applyFont="1" applyFill="1" applyBorder="1" applyAlignment="1"/>
    <xf numFmtId="0" fontId="28" fillId="2" borderId="1" xfId="0" applyFont="1" applyFill="1" applyBorder="1" applyAlignment="1">
      <alignment wrapText="1"/>
    </xf>
    <xf numFmtId="0" fontId="7" fillId="0" borderId="1" xfId="0" applyFont="1" applyBorder="1"/>
    <xf numFmtId="0" fontId="28" fillId="0" borderId="1" xfId="0" applyFont="1" applyBorder="1" applyAlignment="1">
      <alignment wrapText="1"/>
    </xf>
    <xf numFmtId="0" fontId="28" fillId="5" borderId="1" xfId="0" applyFont="1" applyFill="1" applyBorder="1" applyAlignment="1">
      <alignment wrapText="1"/>
    </xf>
    <xf numFmtId="0" fontId="28" fillId="5" borderId="7" xfId="0" applyFont="1" applyFill="1" applyBorder="1" applyAlignment="1">
      <alignment wrapText="1"/>
    </xf>
    <xf numFmtId="0" fontId="30" fillId="5" borderId="7" xfId="0" applyFont="1" applyFill="1" applyBorder="1" applyAlignment="1">
      <alignment wrapText="1"/>
    </xf>
    <xf numFmtId="0" fontId="9" fillId="5" borderId="8" xfId="0" applyFont="1" applyFill="1" applyBorder="1" applyAlignment="1"/>
    <xf numFmtId="0" fontId="9" fillId="4" borderId="9" xfId="0" applyFont="1" applyFill="1" applyBorder="1"/>
    <xf numFmtId="0" fontId="28" fillId="4" borderId="10" xfId="0" applyFont="1" applyFill="1" applyBorder="1" applyAlignment="1">
      <alignment wrapText="1"/>
    </xf>
    <xf numFmtId="0" fontId="28" fillId="4" borderId="11" xfId="0" applyFont="1" applyFill="1" applyBorder="1" applyAlignment="1">
      <alignment wrapText="1"/>
    </xf>
    <xf numFmtId="0" fontId="30" fillId="4" borderId="11" xfId="0" applyFont="1" applyFill="1" applyBorder="1" applyAlignment="1">
      <alignment wrapText="1"/>
    </xf>
    <xf numFmtId="0" fontId="9" fillId="4" borderId="12" xfId="0" applyFont="1" applyFill="1" applyBorder="1" applyAlignment="1"/>
    <xf numFmtId="0" fontId="28" fillId="2" borderId="10" xfId="0" applyFont="1" applyFill="1" applyBorder="1" applyAlignment="1">
      <alignment wrapText="1"/>
    </xf>
    <xf numFmtId="0" fontId="28" fillId="0" borderId="0" xfId="0" applyFont="1" applyBorder="1" applyAlignment="1">
      <alignment wrapText="1"/>
    </xf>
    <xf numFmtId="0" fontId="9" fillId="6" borderId="2" xfId="0" applyFont="1" applyFill="1" applyBorder="1"/>
    <xf numFmtId="0" fontId="29" fillId="6" borderId="3" xfId="0" applyFont="1" applyFill="1" applyBorder="1" applyAlignment="1">
      <alignment wrapText="1"/>
    </xf>
    <xf numFmtId="0" fontId="28" fillId="6" borderId="4" xfId="0" applyFont="1" applyFill="1" applyBorder="1" applyAlignment="1">
      <alignment wrapText="1"/>
    </xf>
    <xf numFmtId="0" fontId="30" fillId="6" borderId="4" xfId="0" applyFont="1" applyFill="1" applyBorder="1" applyAlignment="1">
      <alignment wrapText="1"/>
    </xf>
    <xf numFmtId="0" fontId="9" fillId="6" borderId="13" xfId="0" applyFont="1" applyFill="1" applyBorder="1"/>
    <xf numFmtId="0" fontId="31" fillId="6" borderId="0" xfId="0" applyFont="1" applyFill="1" applyBorder="1" applyAlignment="1">
      <alignment wrapText="1"/>
    </xf>
    <xf numFmtId="0" fontId="7" fillId="6" borderId="14" xfId="0" applyFont="1" applyFill="1" applyBorder="1" applyAlignment="1"/>
    <xf numFmtId="0" fontId="30" fillId="6" borderId="14" xfId="0" applyFont="1" applyFill="1" applyBorder="1" applyAlignment="1">
      <alignment wrapText="1"/>
    </xf>
    <xf numFmtId="0" fontId="9" fillId="6" borderId="15" xfId="0" applyFont="1" applyFill="1" applyBorder="1" applyAlignment="1"/>
    <xf numFmtId="0" fontId="9" fillId="6" borderId="6" xfId="0" applyFont="1" applyFill="1" applyBorder="1"/>
    <xf numFmtId="0" fontId="28" fillId="6" borderId="1" xfId="0" applyFont="1" applyFill="1" applyBorder="1" applyAlignment="1">
      <alignment vertical="top" wrapText="1"/>
    </xf>
    <xf numFmtId="0" fontId="28" fillId="6" borderId="7" xfId="0" applyFont="1" applyFill="1" applyBorder="1" applyAlignment="1">
      <alignment wrapText="1"/>
    </xf>
    <xf numFmtId="0" fontId="28" fillId="3" borderId="1" xfId="0" applyFont="1" applyFill="1" applyBorder="1" applyAlignment="1">
      <alignment vertical="top" wrapText="1"/>
    </xf>
    <xf numFmtId="0" fontId="29" fillId="0" borderId="1" xfId="0" applyFont="1" applyBorder="1" applyAlignment="1">
      <alignment wrapText="1"/>
    </xf>
    <xf numFmtId="0" fontId="28" fillId="0" borderId="1" xfId="0" applyFont="1" applyBorder="1" applyAlignment="1">
      <alignment vertical="top"/>
    </xf>
    <xf numFmtId="0" fontId="28" fillId="6" borderId="0" xfId="0" applyFont="1" applyFill="1" applyBorder="1" applyAlignment="1">
      <alignment wrapText="1"/>
    </xf>
    <xf numFmtId="0" fontId="7" fillId="6" borderId="14" xfId="0" applyFont="1" applyFill="1" applyBorder="1" applyAlignment="1">
      <alignment wrapText="1"/>
    </xf>
    <xf numFmtId="0" fontId="28" fillId="6" borderId="14" xfId="0" applyFont="1" applyFill="1" applyBorder="1" applyAlignment="1">
      <alignment wrapText="1"/>
    </xf>
    <xf numFmtId="0" fontId="28" fillId="3" borderId="0" xfId="0" applyFont="1" applyFill="1" applyBorder="1" applyAlignment="1">
      <alignment wrapText="1"/>
    </xf>
    <xf numFmtId="0" fontId="28" fillId="0" borderId="0" xfId="0" applyFont="1" applyBorder="1" applyAlignment="1"/>
    <xf numFmtId="0" fontId="28" fillId="0" borderId="1" xfId="0" applyFont="1" applyBorder="1" applyAlignment="1"/>
    <xf numFmtId="0" fontId="7" fillId="0" borderId="0" xfId="0" applyFont="1" applyFill="1" applyBorder="1"/>
    <xf numFmtId="0" fontId="32" fillId="4" borderId="0" xfId="0" applyFont="1" applyFill="1" applyBorder="1"/>
    <xf numFmtId="0" fontId="28" fillId="0" borderId="1" xfId="0" applyFont="1" applyFill="1" applyBorder="1" applyAlignment="1">
      <alignment wrapText="1"/>
    </xf>
    <xf numFmtId="0" fontId="28" fillId="0" borderId="7" xfId="0" applyFont="1" applyFill="1" applyBorder="1" applyAlignment="1">
      <alignment wrapText="1"/>
    </xf>
    <xf numFmtId="0" fontId="9" fillId="0" borderId="8" xfId="0" applyFont="1" applyFill="1" applyBorder="1" applyAlignment="1"/>
    <xf numFmtId="0" fontId="9" fillId="6" borderId="34" xfId="0" applyFont="1" applyFill="1" applyBorder="1"/>
    <xf numFmtId="0" fontId="28" fillId="6" borderId="35" xfId="0" applyFont="1" applyFill="1" applyBorder="1" applyAlignment="1">
      <alignment wrapText="1"/>
    </xf>
    <xf numFmtId="0" fontId="28" fillId="6" borderId="33" xfId="0" applyFont="1" applyFill="1" applyBorder="1" applyAlignment="1">
      <alignment wrapText="1"/>
    </xf>
    <xf numFmtId="0" fontId="9" fillId="6" borderId="36" xfId="0" applyFont="1" applyFill="1" applyBorder="1" applyAlignment="1"/>
    <xf numFmtId="0" fontId="28" fillId="6" borderId="0" xfId="0" applyFont="1" applyFill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9" fillId="6" borderId="9" xfId="0" applyFont="1" applyFill="1" applyBorder="1"/>
    <xf numFmtId="0" fontId="31" fillId="6" borderId="10" xfId="0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30" fillId="6" borderId="1" xfId="0" applyFont="1" applyFill="1" applyBorder="1" applyAlignment="1">
      <alignment wrapText="1"/>
    </xf>
    <xf numFmtId="0" fontId="30" fillId="6" borderId="1" xfId="0" applyFont="1" applyFill="1" applyBorder="1" applyAlignment="1">
      <alignment vertical="top" wrapText="1"/>
    </xf>
    <xf numFmtId="0" fontId="7" fillId="0" borderId="0" xfId="0" applyFont="1" applyBorder="1" applyAlignment="1"/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left" vertical="center" indent="1"/>
    </xf>
    <xf numFmtId="0" fontId="12" fillId="4" borderId="22" xfId="0" applyFont="1" applyFill="1" applyBorder="1" applyAlignment="1">
      <alignment horizontal="left" vertical="center" indent="1"/>
    </xf>
    <xf numFmtId="0" fontId="12" fillId="4" borderId="23" xfId="0" applyFont="1" applyFill="1" applyBorder="1" applyAlignment="1">
      <alignment horizontal="left" vertical="center" indent="1"/>
    </xf>
    <xf numFmtId="0" fontId="12" fillId="4" borderId="21" xfId="0" applyFont="1" applyFill="1" applyBorder="1" applyAlignment="1">
      <alignment horizontal="left" vertical="center" wrapText="1" indent="1"/>
    </xf>
    <xf numFmtId="0" fontId="12" fillId="4" borderId="24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12" fillId="4" borderId="25" xfId="0" applyFont="1" applyFill="1" applyBorder="1" applyAlignment="1">
      <alignment horizontal="left" vertical="center" indent="1"/>
    </xf>
    <xf numFmtId="0" fontId="34" fillId="4" borderId="0" xfId="0" applyFont="1" applyFill="1" applyBorder="1" applyAlignment="1">
      <alignment horizontal="left" vertical="center" indent="1"/>
    </xf>
    <xf numFmtId="0" fontId="12" fillId="4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left" vertical="center" indent="1"/>
    </xf>
    <xf numFmtId="0" fontId="12" fillId="4" borderId="27" xfId="0" applyFont="1" applyFill="1" applyBorder="1" applyAlignment="1">
      <alignment horizontal="left" vertical="center" indent="1"/>
    </xf>
    <xf numFmtId="0" fontId="12" fillId="4" borderId="28" xfId="0" applyFont="1" applyFill="1" applyBorder="1" applyAlignment="1">
      <alignment horizontal="left" vertical="center" indent="1"/>
    </xf>
    <xf numFmtId="0" fontId="12" fillId="4" borderId="29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left" vertical="center" indent="1"/>
    </xf>
    <xf numFmtId="0" fontId="12" fillId="4" borderId="30" xfId="0" applyFont="1" applyFill="1" applyBorder="1" applyAlignment="1">
      <alignment horizontal="left" vertical="center" indent="1"/>
    </xf>
    <xf numFmtId="0" fontId="12" fillId="4" borderId="31" xfId="0" applyFont="1" applyFill="1" applyBorder="1" applyAlignment="1">
      <alignment horizontal="left" vertical="center" indent="1"/>
    </xf>
    <xf numFmtId="0" fontId="33" fillId="4" borderId="0" xfId="0" applyFont="1" applyFill="1" applyBorder="1" applyAlignment="1">
      <alignment horizontal="left" vertical="center" indent="1"/>
    </xf>
    <xf numFmtId="0" fontId="12" fillId="4" borderId="0" xfId="0" quotePrefix="1" applyFont="1" applyFill="1" applyBorder="1" applyAlignment="1">
      <alignment horizontal="left" vertical="center" indent="1"/>
    </xf>
    <xf numFmtId="0" fontId="33" fillId="4" borderId="0" xfId="0" quotePrefix="1" applyFont="1" applyFill="1" applyBorder="1" applyAlignment="1">
      <alignment horizontal="left" vertical="center" indent="1"/>
    </xf>
    <xf numFmtId="0" fontId="12" fillId="4" borderId="2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wrapText="1"/>
      <protection locked="0"/>
    </xf>
    <xf numFmtId="0" fontId="9" fillId="0" borderId="37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wrapText="1"/>
      <protection locked="0"/>
    </xf>
    <xf numFmtId="0" fontId="13" fillId="0" borderId="19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" xfId="0" applyFont="1" applyBorder="1"/>
    <xf numFmtId="0" fontId="7" fillId="0" borderId="3" xfId="0" applyFont="1" applyBorder="1"/>
    <xf numFmtId="0" fontId="9" fillId="0" borderId="3" xfId="0" applyFont="1" applyBorder="1" applyAlignment="1"/>
    <xf numFmtId="0" fontId="9" fillId="0" borderId="5" xfId="0" applyFont="1" applyBorder="1" applyAlignment="1"/>
    <xf numFmtId="0" fontId="9" fillId="6" borderId="50" xfId="0" applyFont="1" applyFill="1" applyBorder="1"/>
    <xf numFmtId="0" fontId="30" fillId="6" borderId="51" xfId="0" applyFont="1" applyFill="1" applyBorder="1" applyAlignment="1">
      <alignment wrapText="1"/>
    </xf>
    <xf numFmtId="0" fontId="28" fillId="6" borderId="52" xfId="0" applyFont="1" applyFill="1" applyBorder="1" applyAlignment="1">
      <alignment wrapText="1"/>
    </xf>
    <xf numFmtId="0" fontId="9" fillId="6" borderId="53" xfId="0" applyFont="1" applyFill="1" applyBorder="1" applyAlignment="1"/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/>
    <xf numFmtId="2" fontId="16" fillId="0" borderId="14" xfId="0" applyNumberFormat="1" applyFont="1" applyFill="1" applyBorder="1" applyProtection="1">
      <protection locked="0"/>
    </xf>
    <xf numFmtId="2" fontId="9" fillId="0" borderId="16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9" fillId="0" borderId="15" xfId="0" applyNumberFormat="1" applyFont="1" applyFill="1" applyBorder="1" applyProtection="1">
      <protection locked="0"/>
    </xf>
    <xf numFmtId="0" fontId="38" fillId="4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4" borderId="32" xfId="0" applyFont="1" applyFill="1" applyBorder="1" applyAlignment="1">
      <alignment horizontal="left" vertical="center" wrapText="1" indent="1"/>
    </xf>
    <xf numFmtId="0" fontId="12" fillId="4" borderId="22" xfId="0" applyFont="1" applyFill="1" applyBorder="1" applyAlignment="1">
      <alignment horizontal="left" vertical="center" wrapText="1" indent="1"/>
    </xf>
    <xf numFmtId="0" fontId="12" fillId="4" borderId="23" xfId="0" applyFont="1" applyFill="1" applyBorder="1" applyAlignment="1">
      <alignment horizontal="left" vertical="center" wrapText="1" indent="1"/>
    </xf>
    <xf numFmtId="0" fontId="12" fillId="4" borderId="27" xfId="0" applyFont="1" applyFill="1" applyBorder="1" applyAlignment="1">
      <alignment horizontal="left" vertical="center" wrapText="1" indent="1"/>
    </xf>
    <xf numFmtId="0" fontId="12" fillId="4" borderId="28" xfId="0" applyFont="1" applyFill="1" applyBorder="1" applyAlignment="1">
      <alignment horizontal="left" vertical="center" wrapText="1" indent="1"/>
    </xf>
    <xf numFmtId="0" fontId="33" fillId="4" borderId="0" xfId="0" applyFont="1" applyFill="1" applyAlignment="1">
      <alignment horizontal="center" vertical="center"/>
    </xf>
    <xf numFmtId="0" fontId="12" fillId="4" borderId="49" xfId="0" applyFont="1" applyFill="1" applyBorder="1" applyAlignment="1">
      <alignment horizontal="left" vertical="center" wrapText="1" indent="1"/>
    </xf>
    <xf numFmtId="0" fontId="12" fillId="4" borderId="0" xfId="0" applyFont="1" applyFill="1" applyBorder="1" applyAlignment="1">
      <alignment horizontal="left" vertical="center" wrapText="1" indent="1"/>
    </xf>
    <xf numFmtId="0" fontId="12" fillId="4" borderId="25" xfId="0" applyFont="1" applyFill="1" applyBorder="1" applyAlignment="1">
      <alignment horizontal="left" vertical="center" wrapText="1" indent="1"/>
    </xf>
    <xf numFmtId="0" fontId="37" fillId="8" borderId="0" xfId="0" applyFont="1" applyFill="1" applyAlignment="1">
      <alignment horizontal="center" vertical="center"/>
    </xf>
    <xf numFmtId="0" fontId="38" fillId="8" borderId="0" xfId="1" applyFont="1" applyFill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/>
    </xf>
    <xf numFmtId="0" fontId="9" fillId="0" borderId="19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5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left"/>
      <protection locked="0"/>
    </xf>
    <xf numFmtId="2" fontId="14" fillId="0" borderId="0" xfId="0" applyNumberFormat="1" applyFont="1" applyAlignment="1">
      <alignment horizontal="center" vertical="center"/>
    </xf>
    <xf numFmtId="15" fontId="7" fillId="0" borderId="13" xfId="0" applyNumberFormat="1" applyFont="1" applyFill="1" applyBorder="1" applyAlignment="1" applyProtection="1">
      <alignment horizontal="left" vertical="top"/>
      <protection locked="0"/>
    </xf>
    <xf numFmtId="15" fontId="7" fillId="0" borderId="0" xfId="0" applyNumberFormat="1" applyFont="1" applyFill="1" applyBorder="1" applyAlignment="1" applyProtection="1">
      <alignment horizontal="left" vertical="top"/>
      <protection locked="0"/>
    </xf>
    <xf numFmtId="15" fontId="7" fillId="0" borderId="15" xfId="0" applyNumberFormat="1" applyFont="1" applyFill="1" applyBorder="1" applyAlignment="1" applyProtection="1">
      <alignment horizontal="left" vertical="top"/>
      <protection locked="0"/>
    </xf>
    <xf numFmtId="0" fontId="11" fillId="0" borderId="39" xfId="0" applyFont="1" applyFill="1" applyBorder="1" applyAlignment="1" applyProtection="1">
      <alignment horizontal="center"/>
    </xf>
    <xf numFmtId="0" fontId="11" fillId="0" borderId="40" xfId="0" applyFont="1" applyFill="1" applyBorder="1" applyAlignment="1" applyProtection="1">
      <alignment horizontal="center"/>
    </xf>
    <xf numFmtId="0" fontId="11" fillId="0" borderId="42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5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15" fontId="7" fillId="0" borderId="37" xfId="0" applyNumberFormat="1" applyFont="1" applyFill="1" applyBorder="1" applyAlignment="1" applyProtection="1">
      <alignment horizontal="center" vertical="center"/>
      <protection locked="0"/>
    </xf>
    <xf numFmtId="0" fontId="7" fillId="7" borderId="3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</xf>
    <xf numFmtId="0" fontId="13" fillId="0" borderId="19" xfId="0" applyFont="1" applyFill="1" applyBorder="1" applyAlignment="1" applyProtection="1">
      <alignment horizontal="left" vertical="center" wrapText="1"/>
    </xf>
  </cellXfs>
  <cellStyles count="5">
    <cellStyle name="Comma" xfId="3" builtinId="3"/>
    <cellStyle name="Hyperlink" xfId="1" builtinId="8"/>
    <cellStyle name="Normal" xfId="0" builtinId="0"/>
    <cellStyle name="Normal 2" xfId="2" xr:uid="{00000000-0005-0000-0000-000002000000}"/>
    <cellStyle name="Normal 3" xfId="4" xr:uid="{7841D59D-3DB5-42FD-8E0F-6FA4F13192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761999</xdr:colOff>
      <xdr:row>0</xdr:row>
      <xdr:rowOff>66676</xdr:rowOff>
    </xdr:from>
    <xdr:to>
      <xdr:col>15</xdr:col>
      <xdr:colOff>693047</xdr:colOff>
      <xdr:row>2</xdr:row>
      <xdr:rowOff>314325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899" y="66676"/>
          <a:ext cx="3074298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ishsupport@salisbury.anglican.org" TargetMode="External"/><Relationship Id="rId1" Type="http://schemas.openxmlformats.org/officeDocument/2006/relationships/hyperlink" Target="mailto:accounts@salisbury.anglican.org?subject=Parochial%20Fe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topLeftCell="B1" zoomScaleNormal="100" zoomScaleSheetLayoutView="100" workbookViewId="0">
      <selection activeCell="F33" sqref="F33"/>
    </sheetView>
  </sheetViews>
  <sheetFormatPr defaultColWidth="0" defaultRowHeight="13" zeroHeight="1" x14ac:dyDescent="0.3"/>
  <cols>
    <col min="1" max="1" width="3.7265625" style="70" customWidth="1"/>
    <col min="2" max="2" width="22.54296875" style="70" bestFit="1" customWidth="1"/>
    <col min="3" max="3" width="4.7265625" style="70" customWidth="1"/>
    <col min="4" max="4" width="19.7265625" style="70" customWidth="1"/>
    <col min="5" max="5" width="17.26953125" style="70" customWidth="1"/>
    <col min="6" max="6" width="114.81640625" style="70" customWidth="1"/>
    <col min="7" max="13" width="9.26953125" style="136" hidden="1" customWidth="1"/>
    <col min="14" max="16384" width="9.1796875" style="68" hidden="1"/>
  </cols>
  <sheetData>
    <row r="1" spans="1:10" s="204" customFormat="1" ht="15.5" x14ac:dyDescent="0.25">
      <c r="A1" s="210" t="s">
        <v>868</v>
      </c>
      <c r="B1" s="210"/>
      <c r="C1" s="210"/>
      <c r="D1" s="210"/>
      <c r="E1" s="210"/>
      <c r="F1" s="210"/>
      <c r="G1" s="203"/>
      <c r="H1" s="203"/>
      <c r="I1" s="203"/>
      <c r="J1" s="203"/>
    </row>
    <row r="2" spans="1:10" s="204" customFormat="1" ht="15.5" x14ac:dyDescent="0.25">
      <c r="A2" s="214" t="s">
        <v>869</v>
      </c>
      <c r="B2" s="214"/>
      <c r="C2" s="214"/>
      <c r="D2" s="214"/>
      <c r="E2" s="214"/>
      <c r="F2" s="214"/>
      <c r="G2" s="203"/>
      <c r="H2" s="203"/>
      <c r="I2" s="203"/>
      <c r="J2" s="203"/>
    </row>
    <row r="3" spans="1:10" s="204" customFormat="1" ht="15.5" x14ac:dyDescent="0.25">
      <c r="A3" s="214" t="s">
        <v>871</v>
      </c>
      <c r="B3" s="214"/>
      <c r="C3" s="214"/>
      <c r="D3" s="214"/>
      <c r="E3" s="214"/>
      <c r="F3" s="214"/>
      <c r="G3" s="203"/>
      <c r="H3" s="203"/>
      <c r="I3" s="203"/>
      <c r="J3" s="203"/>
    </row>
    <row r="4" spans="1:10" s="204" customFormat="1" ht="15.5" x14ac:dyDescent="0.25">
      <c r="A4" s="215" t="s">
        <v>870</v>
      </c>
      <c r="B4" s="215"/>
      <c r="C4" s="215"/>
      <c r="D4" s="215"/>
      <c r="E4" s="215"/>
      <c r="F4" s="215"/>
      <c r="G4" s="203"/>
      <c r="H4" s="203"/>
      <c r="I4" s="203"/>
      <c r="J4" s="203"/>
    </row>
    <row r="5" spans="1:10" s="180" customFormat="1" x14ac:dyDescent="0.25">
      <c r="A5" s="154"/>
      <c r="B5" s="154"/>
      <c r="C5" s="153"/>
      <c r="D5" s="153"/>
      <c r="E5" s="153"/>
      <c r="F5" s="153"/>
      <c r="G5" s="179"/>
      <c r="H5" s="179"/>
      <c r="I5" s="179"/>
      <c r="J5" s="179"/>
    </row>
    <row r="6" spans="1:10" s="180" customFormat="1" ht="15.5" x14ac:dyDescent="0.25">
      <c r="A6" s="155">
        <v>1</v>
      </c>
      <c r="B6" s="156" t="s">
        <v>61</v>
      </c>
      <c r="C6" s="157" t="s">
        <v>841</v>
      </c>
      <c r="D6" s="157"/>
      <c r="E6" s="157"/>
      <c r="F6" s="158"/>
      <c r="G6" s="179"/>
      <c r="H6" s="179"/>
      <c r="I6" s="179"/>
      <c r="J6" s="179"/>
    </row>
    <row r="7" spans="1:10" s="180" customFormat="1" ht="31" x14ac:dyDescent="0.25">
      <c r="A7" s="155">
        <v>2</v>
      </c>
      <c r="B7" s="159" t="s">
        <v>86</v>
      </c>
      <c r="C7" s="157" t="s">
        <v>829</v>
      </c>
      <c r="D7" s="157"/>
      <c r="E7" s="157"/>
      <c r="F7" s="158"/>
      <c r="G7" s="179"/>
      <c r="H7" s="179"/>
      <c r="I7" s="179"/>
      <c r="J7" s="179"/>
    </row>
    <row r="8" spans="1:10" s="180" customFormat="1" ht="31" x14ac:dyDescent="0.25">
      <c r="A8" s="155">
        <v>3</v>
      </c>
      <c r="B8" s="159" t="s">
        <v>846</v>
      </c>
      <c r="C8" s="157" t="s">
        <v>87</v>
      </c>
      <c r="D8" s="157"/>
      <c r="E8" s="157"/>
      <c r="F8" s="158"/>
      <c r="G8" s="179"/>
      <c r="H8" s="179"/>
      <c r="I8" s="179"/>
      <c r="J8" s="179"/>
    </row>
    <row r="9" spans="1:10" s="180" customFormat="1" ht="15.5" x14ac:dyDescent="0.25">
      <c r="A9" s="160">
        <v>4</v>
      </c>
      <c r="B9" s="161" t="s">
        <v>88</v>
      </c>
      <c r="C9" s="162" t="s">
        <v>89</v>
      </c>
      <c r="D9" s="162"/>
      <c r="E9" s="163"/>
      <c r="F9" s="163"/>
      <c r="G9" s="179"/>
      <c r="H9" s="179"/>
      <c r="I9" s="179"/>
      <c r="J9" s="179"/>
    </row>
    <row r="10" spans="1:10" s="180" customFormat="1" ht="15.5" x14ac:dyDescent="0.25">
      <c r="A10" s="160"/>
      <c r="B10" s="161"/>
      <c r="C10" s="164" t="s">
        <v>850</v>
      </c>
      <c r="D10" s="162"/>
      <c r="E10" s="163"/>
      <c r="F10" s="163"/>
      <c r="G10" s="179"/>
      <c r="H10" s="179"/>
      <c r="I10" s="179"/>
      <c r="J10" s="179"/>
    </row>
    <row r="11" spans="1:10" s="180" customFormat="1" ht="15.5" x14ac:dyDescent="0.25">
      <c r="A11" s="160"/>
      <c r="B11" s="161"/>
      <c r="C11" s="164" t="s">
        <v>847</v>
      </c>
      <c r="D11" s="162"/>
      <c r="E11" s="163"/>
      <c r="F11" s="163"/>
      <c r="G11" s="179"/>
      <c r="H11" s="179"/>
      <c r="I11" s="179"/>
      <c r="J11" s="179"/>
    </row>
    <row r="12" spans="1:10" s="180" customFormat="1" ht="15.5" x14ac:dyDescent="0.25">
      <c r="A12" s="160"/>
      <c r="B12" s="161"/>
      <c r="C12" s="162" t="s">
        <v>842</v>
      </c>
      <c r="D12" s="162"/>
      <c r="E12" s="163"/>
      <c r="F12" s="163"/>
      <c r="G12" s="179"/>
      <c r="H12" s="179"/>
      <c r="I12" s="179"/>
      <c r="J12" s="179"/>
    </row>
    <row r="13" spans="1:10" s="180" customFormat="1" ht="15.5" x14ac:dyDescent="0.25">
      <c r="A13" s="160"/>
      <c r="B13" s="161"/>
      <c r="C13" s="162" t="s">
        <v>843</v>
      </c>
      <c r="D13" s="162"/>
      <c r="E13" s="163"/>
      <c r="F13" s="163"/>
      <c r="G13" s="179"/>
      <c r="H13" s="179"/>
      <c r="I13" s="179"/>
      <c r="J13" s="179"/>
    </row>
    <row r="14" spans="1:10" s="180" customFormat="1" ht="15.5" x14ac:dyDescent="0.25">
      <c r="A14" s="160"/>
      <c r="B14" s="161"/>
      <c r="C14" s="162" t="s">
        <v>90</v>
      </c>
      <c r="D14" s="162"/>
      <c r="E14" s="163"/>
      <c r="F14" s="163"/>
      <c r="G14" s="179"/>
      <c r="H14" s="179"/>
      <c r="I14" s="179"/>
      <c r="J14" s="179"/>
    </row>
    <row r="15" spans="1:10" s="180" customFormat="1" ht="35.5" customHeight="1" x14ac:dyDescent="0.25">
      <c r="A15" s="160"/>
      <c r="B15" s="161"/>
      <c r="C15" s="211" t="s">
        <v>855</v>
      </c>
      <c r="D15" s="212"/>
      <c r="E15" s="212"/>
      <c r="F15" s="213"/>
      <c r="G15" s="179"/>
      <c r="H15" s="179"/>
      <c r="I15" s="179"/>
      <c r="J15" s="179"/>
    </row>
    <row r="16" spans="1:10" s="180" customFormat="1" ht="15.5" x14ac:dyDescent="0.25">
      <c r="A16" s="165"/>
      <c r="B16" s="166"/>
      <c r="C16" s="167" t="s">
        <v>91</v>
      </c>
      <c r="D16" s="167"/>
      <c r="E16" s="168"/>
      <c r="F16" s="163"/>
      <c r="G16" s="179"/>
      <c r="H16" s="179"/>
      <c r="I16" s="179"/>
      <c r="J16" s="179"/>
    </row>
    <row r="17" spans="1:10" s="180" customFormat="1" ht="31" x14ac:dyDescent="0.25">
      <c r="A17" s="155">
        <v>5</v>
      </c>
      <c r="B17" s="159" t="s">
        <v>839</v>
      </c>
      <c r="C17" s="205" t="s">
        <v>852</v>
      </c>
      <c r="D17" s="206"/>
      <c r="E17" s="206"/>
      <c r="F17" s="207"/>
      <c r="G17" s="179"/>
      <c r="H17" s="179"/>
      <c r="I17" s="179"/>
      <c r="J17" s="179"/>
    </row>
    <row r="18" spans="1:10" s="180" customFormat="1" ht="28.15" customHeight="1" x14ac:dyDescent="0.25">
      <c r="A18" s="165">
        <v>6</v>
      </c>
      <c r="B18" s="161" t="s">
        <v>92</v>
      </c>
      <c r="C18" s="205" t="s">
        <v>851</v>
      </c>
      <c r="D18" s="206"/>
      <c r="E18" s="206"/>
      <c r="F18" s="207"/>
      <c r="G18" s="179"/>
      <c r="H18" s="179"/>
      <c r="I18" s="179"/>
      <c r="J18" s="179"/>
    </row>
    <row r="19" spans="1:10" s="180" customFormat="1" ht="46.5" x14ac:dyDescent="0.25">
      <c r="A19" s="155">
        <v>7</v>
      </c>
      <c r="B19" s="159" t="s">
        <v>849</v>
      </c>
      <c r="C19" s="206" t="s">
        <v>709</v>
      </c>
      <c r="D19" s="206"/>
      <c r="E19" s="206"/>
      <c r="F19" s="207"/>
      <c r="G19" s="179"/>
      <c r="H19" s="179"/>
      <c r="I19" s="179"/>
      <c r="J19" s="179"/>
    </row>
    <row r="20" spans="1:10" s="180" customFormat="1" ht="15.5" x14ac:dyDescent="0.25">
      <c r="A20" s="169">
        <v>8</v>
      </c>
      <c r="B20" s="170" t="s">
        <v>93</v>
      </c>
      <c r="C20" s="171" t="s">
        <v>854</v>
      </c>
      <c r="D20" s="171"/>
      <c r="E20" s="171"/>
      <c r="F20" s="172"/>
      <c r="G20" s="179"/>
      <c r="H20" s="179"/>
      <c r="I20" s="179"/>
      <c r="J20" s="179"/>
    </row>
    <row r="21" spans="1:10" s="180" customFormat="1" ht="15.5" x14ac:dyDescent="0.25">
      <c r="A21" s="160"/>
      <c r="B21" s="161"/>
      <c r="C21" s="162"/>
      <c r="D21" s="162" t="s">
        <v>853</v>
      </c>
      <c r="E21" s="173" t="s">
        <v>65</v>
      </c>
      <c r="F21" s="163"/>
      <c r="H21" s="179"/>
      <c r="I21" s="179"/>
      <c r="J21" s="179"/>
    </row>
    <row r="22" spans="1:10" s="180" customFormat="1" ht="15.5" x14ac:dyDescent="0.25">
      <c r="A22" s="160"/>
      <c r="B22" s="161"/>
      <c r="C22" s="162"/>
      <c r="D22" s="162" t="s">
        <v>72</v>
      </c>
      <c r="E22" s="173" t="s">
        <v>710</v>
      </c>
      <c r="F22" s="163"/>
      <c r="H22" s="179"/>
      <c r="I22" s="179"/>
      <c r="J22" s="179"/>
    </row>
    <row r="23" spans="1:10" s="180" customFormat="1" ht="15.5" x14ac:dyDescent="0.25">
      <c r="A23" s="160"/>
      <c r="B23" s="161"/>
      <c r="C23" s="162"/>
      <c r="D23" s="162" t="s">
        <v>73</v>
      </c>
      <c r="E23" s="173" t="s">
        <v>70</v>
      </c>
      <c r="F23" s="163"/>
      <c r="H23" s="179"/>
      <c r="I23" s="179"/>
      <c r="J23" s="179"/>
    </row>
    <row r="24" spans="1:10" s="180" customFormat="1" ht="15.5" x14ac:dyDescent="0.25">
      <c r="A24" s="160"/>
      <c r="B24" s="161"/>
      <c r="C24" s="174"/>
      <c r="D24" s="162" t="s">
        <v>74</v>
      </c>
      <c r="E24" s="175" t="s">
        <v>71</v>
      </c>
      <c r="F24" s="163"/>
      <c r="H24" s="179"/>
      <c r="I24" s="179"/>
      <c r="J24" s="179"/>
    </row>
    <row r="25" spans="1:10" s="180" customFormat="1" ht="15.5" x14ac:dyDescent="0.25">
      <c r="A25" s="160"/>
      <c r="B25" s="161"/>
      <c r="C25" s="162"/>
      <c r="D25" s="162"/>
      <c r="E25" s="162"/>
      <c r="F25" s="163"/>
      <c r="G25" s="179"/>
      <c r="H25" s="179"/>
      <c r="I25" s="179"/>
      <c r="J25" s="179"/>
    </row>
    <row r="26" spans="1:10" s="180" customFormat="1" ht="15.5" x14ac:dyDescent="0.25">
      <c r="A26" s="176"/>
      <c r="B26" s="166"/>
      <c r="C26" s="167"/>
      <c r="D26" s="167" t="s">
        <v>845</v>
      </c>
      <c r="E26" s="167"/>
      <c r="F26" s="168"/>
      <c r="G26" s="179"/>
      <c r="H26" s="179"/>
      <c r="I26" s="179"/>
      <c r="J26" s="179"/>
    </row>
    <row r="27" spans="1:10" s="180" customFormat="1" ht="15.5" x14ac:dyDescent="0.25">
      <c r="A27" s="178"/>
      <c r="B27" s="161"/>
      <c r="C27" s="162"/>
      <c r="D27" s="162"/>
      <c r="E27" s="162"/>
      <c r="F27" s="163"/>
      <c r="G27" s="179"/>
      <c r="H27" s="179"/>
      <c r="I27" s="179"/>
      <c r="J27" s="179"/>
    </row>
    <row r="28" spans="1:10" s="180" customFormat="1" ht="15.5" x14ac:dyDescent="0.25">
      <c r="A28" s="160">
        <v>9</v>
      </c>
      <c r="B28" s="161" t="s">
        <v>94</v>
      </c>
      <c r="C28" s="162" t="s">
        <v>844</v>
      </c>
      <c r="D28" s="162"/>
      <c r="E28" s="162"/>
      <c r="F28" s="163"/>
      <c r="G28" s="179"/>
      <c r="H28" s="179"/>
      <c r="I28" s="179"/>
      <c r="J28" s="179"/>
    </row>
    <row r="29" spans="1:10" s="180" customFormat="1" ht="15.5" x14ac:dyDescent="0.25">
      <c r="A29" s="160"/>
      <c r="B29" s="161"/>
      <c r="C29" s="162"/>
      <c r="D29" s="202" t="s">
        <v>63</v>
      </c>
      <c r="E29" s="162"/>
      <c r="F29" s="163" t="s">
        <v>64</v>
      </c>
      <c r="G29" s="179"/>
      <c r="H29" s="179"/>
      <c r="I29" s="179"/>
      <c r="J29" s="179"/>
    </row>
    <row r="30" spans="1:10" s="180" customFormat="1" ht="15.5" x14ac:dyDescent="0.25">
      <c r="A30" s="160"/>
      <c r="B30" s="161"/>
      <c r="C30" s="162"/>
      <c r="D30" s="177"/>
      <c r="E30" s="162"/>
      <c r="F30" s="163" t="s">
        <v>65</v>
      </c>
      <c r="G30" s="179"/>
      <c r="H30" s="179"/>
      <c r="I30" s="179"/>
      <c r="J30" s="179"/>
    </row>
    <row r="31" spans="1:10" s="180" customFormat="1" ht="15.5" x14ac:dyDescent="0.25">
      <c r="A31" s="160"/>
      <c r="B31" s="161"/>
      <c r="C31" s="162"/>
      <c r="D31" s="177"/>
      <c r="E31" s="162"/>
      <c r="F31" s="163" t="s">
        <v>66</v>
      </c>
      <c r="G31" s="179"/>
      <c r="H31" s="179"/>
      <c r="I31" s="179"/>
      <c r="J31" s="179"/>
    </row>
    <row r="32" spans="1:10" s="180" customFormat="1" ht="15.5" x14ac:dyDescent="0.25">
      <c r="A32" s="160"/>
      <c r="B32" s="161"/>
      <c r="C32" s="162"/>
      <c r="D32" s="177"/>
      <c r="E32" s="162"/>
      <c r="F32" s="163" t="s">
        <v>67</v>
      </c>
      <c r="G32" s="179"/>
      <c r="H32" s="179"/>
      <c r="I32" s="179"/>
      <c r="J32" s="179"/>
    </row>
    <row r="33" spans="1:10" s="180" customFormat="1" ht="15.5" x14ac:dyDescent="0.25">
      <c r="A33" s="160"/>
      <c r="B33" s="161"/>
      <c r="C33" s="174"/>
      <c r="D33" s="162"/>
      <c r="E33" s="175"/>
      <c r="F33" s="163" t="s">
        <v>69</v>
      </c>
      <c r="G33" s="179"/>
      <c r="H33" s="179"/>
      <c r="I33" s="179"/>
      <c r="J33" s="179"/>
    </row>
    <row r="34" spans="1:10" s="180" customFormat="1" ht="15.5" x14ac:dyDescent="0.25">
      <c r="A34" s="160"/>
      <c r="B34" s="161"/>
      <c r="C34" s="162"/>
      <c r="D34" s="162"/>
      <c r="E34" s="162"/>
      <c r="F34" s="163" t="s">
        <v>68</v>
      </c>
      <c r="G34" s="179"/>
      <c r="H34" s="179"/>
      <c r="I34" s="179"/>
      <c r="J34" s="179"/>
    </row>
    <row r="35" spans="1:10" s="180" customFormat="1" ht="15.5" x14ac:dyDescent="0.25">
      <c r="A35" s="176"/>
      <c r="B35" s="166"/>
      <c r="C35" s="167"/>
      <c r="D35" s="167"/>
      <c r="E35" s="167"/>
      <c r="F35" s="168"/>
      <c r="G35" s="179"/>
      <c r="H35" s="179"/>
      <c r="I35" s="179"/>
      <c r="J35" s="179"/>
    </row>
    <row r="36" spans="1:10" s="180" customFormat="1" ht="55.15" customHeight="1" x14ac:dyDescent="0.25">
      <c r="A36" s="165">
        <v>10</v>
      </c>
      <c r="B36" s="166" t="s">
        <v>95</v>
      </c>
      <c r="C36" s="208" t="s">
        <v>840</v>
      </c>
      <c r="D36" s="208"/>
      <c r="E36" s="208"/>
      <c r="F36" s="209"/>
      <c r="G36" s="179"/>
      <c r="H36" s="179"/>
      <c r="I36" s="179"/>
      <c r="J36" s="179"/>
    </row>
  </sheetData>
  <sheetProtection algorithmName="SHA-512" hashValue="6vDAqeVJm5xQRXfPfLeuKNrVY9mzmD0W4Vh7Aq163U5TQIXL1gTr4umtemcXVtelv9PDhkjsTCzAw+XP2mV4wA==" saltValue="LzDyAtM2mAnhXN/zOCSJGg==" spinCount="100000" sheet="1" objects="1" scenarios="1"/>
  <mergeCells count="9">
    <mergeCell ref="C17:F17"/>
    <mergeCell ref="C18:F18"/>
    <mergeCell ref="C19:F19"/>
    <mergeCell ref="C36:F36"/>
    <mergeCell ref="A1:F1"/>
    <mergeCell ref="C15:F15"/>
    <mergeCell ref="A2:F2"/>
    <mergeCell ref="A3:F3"/>
    <mergeCell ref="A4:F4"/>
  </mergeCells>
  <hyperlinks>
    <hyperlink ref="D29" r:id="rId1" xr:uid="{00000000-0004-0000-0000-000000000000}"/>
    <hyperlink ref="A4" r:id="rId2" xr:uid="{DEEEA518-11D4-437E-941E-7EF60DB8607F}"/>
  </hyperlinks>
  <pageMargins left="0.23622047244094491" right="0.23622047244094491" top="0.74803149606299213" bottom="0.74803149606299213" header="0.31496062992125984" footer="0.31496062992125984"/>
  <pageSetup paperSize="9" scale="7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5"/>
  <sheetViews>
    <sheetView zoomScaleNormal="100" zoomScaleSheetLayoutView="100" workbookViewId="0">
      <pane ySplit="4" topLeftCell="A5" activePane="bottomLeft" state="frozen"/>
      <selection pane="bottomLeft" sqref="A1:P1"/>
    </sheetView>
  </sheetViews>
  <sheetFormatPr defaultColWidth="0" defaultRowHeight="13" zeroHeight="1" x14ac:dyDescent="0.3"/>
  <cols>
    <col min="1" max="1" width="9.7265625" style="7" customWidth="1"/>
    <col min="2" max="2" width="59.453125" style="7" customWidth="1"/>
    <col min="3" max="3" width="25.453125" style="7" customWidth="1"/>
    <col min="4" max="4" width="20.7265625" style="7" customWidth="1"/>
    <col min="5" max="5" width="19.26953125" style="7" customWidth="1"/>
    <col min="6" max="6" width="26.26953125" style="7" customWidth="1"/>
    <col min="7" max="7" width="84.453125" style="7" bestFit="1" customWidth="1"/>
    <col min="8" max="8" width="9.26953125" style="9" customWidth="1"/>
    <col min="9" max="9" width="14" style="7" customWidth="1"/>
    <col min="10" max="10" width="9.7265625" style="9" customWidth="1"/>
    <col min="11" max="11" width="11.7265625" style="10" customWidth="1"/>
    <col min="12" max="14" width="11.453125" style="9" customWidth="1"/>
    <col min="15" max="15" width="11.453125" style="10" customWidth="1"/>
    <col min="16" max="16" width="11.453125" style="9" customWidth="1"/>
    <col min="17" max="24" width="9.26953125" style="7" hidden="1" customWidth="1"/>
    <col min="25" max="25" width="2.26953125" style="7" hidden="1" customWidth="1"/>
    <col min="26" max="16384" width="9.26953125" style="7" hidden="1"/>
  </cols>
  <sheetData>
    <row r="1" spans="1:16" ht="30" customHeight="1" x14ac:dyDescent="0.3">
      <c r="A1" s="223" t="s">
        <v>867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6" ht="32.25" customHeight="1" x14ac:dyDescent="0.3">
      <c r="A2" s="232" t="s">
        <v>857</v>
      </c>
      <c r="B2" s="233"/>
      <c r="C2" s="234"/>
      <c r="D2" s="251"/>
      <c r="E2" s="251"/>
      <c r="F2" s="251"/>
      <c r="G2" s="8" t="s">
        <v>860</v>
      </c>
      <c r="H2" s="247"/>
      <c r="I2" s="248"/>
      <c r="J2" s="248"/>
      <c r="K2" s="248"/>
      <c r="L2" s="249"/>
      <c r="M2" s="41"/>
      <c r="N2" s="41"/>
      <c r="O2" s="42"/>
      <c r="P2" s="41"/>
    </row>
    <row r="3" spans="1:16" ht="32.25" customHeight="1" x14ac:dyDescent="0.3">
      <c r="A3" s="232" t="s">
        <v>862</v>
      </c>
      <c r="B3" s="233"/>
      <c r="C3" s="234"/>
      <c r="D3" s="250"/>
      <c r="E3" s="250"/>
      <c r="F3" s="250"/>
      <c r="G3" s="8" t="s">
        <v>861</v>
      </c>
      <c r="H3" s="247"/>
      <c r="I3" s="248"/>
      <c r="J3" s="248"/>
      <c r="K3" s="248"/>
      <c r="L3" s="249"/>
      <c r="M3" s="41"/>
      <c r="N3" s="41"/>
      <c r="O3" s="42"/>
      <c r="P3" s="41"/>
    </row>
    <row r="4" spans="1:16" s="14" customFormat="1" ht="39" x14ac:dyDescent="0.25">
      <c r="A4" s="182" t="s">
        <v>863</v>
      </c>
      <c r="B4" s="185" t="s">
        <v>864</v>
      </c>
      <c r="C4" s="194" t="s">
        <v>865</v>
      </c>
      <c r="D4" s="182" t="s">
        <v>29</v>
      </c>
      <c r="E4" s="182" t="s">
        <v>43</v>
      </c>
      <c r="F4" s="182" t="s">
        <v>858</v>
      </c>
      <c r="G4" s="182" t="s">
        <v>859</v>
      </c>
      <c r="H4" s="11" t="s">
        <v>848</v>
      </c>
      <c r="I4" s="182" t="s">
        <v>838</v>
      </c>
      <c r="J4" s="11" t="s">
        <v>55</v>
      </c>
      <c r="K4" s="12" t="s">
        <v>56</v>
      </c>
      <c r="L4" s="13" t="s">
        <v>57</v>
      </c>
      <c r="M4" s="11" t="s">
        <v>31</v>
      </c>
      <c r="N4" s="11" t="s">
        <v>60</v>
      </c>
      <c r="O4" s="11" t="s">
        <v>41</v>
      </c>
      <c r="P4" s="11" t="s">
        <v>42</v>
      </c>
    </row>
    <row r="5" spans="1:16" x14ac:dyDescent="0.3">
      <c r="A5" s="39"/>
      <c r="B5" s="183"/>
      <c r="C5" s="183"/>
      <c r="D5" s="15"/>
      <c r="E5" s="15"/>
      <c r="F5" s="15"/>
      <c r="G5" s="181"/>
      <c r="H5" s="16">
        <f t="shared" ref="H5:H59" si="0">IF(ISNA(VLOOKUP($G5,amount,2,0)),0,VLOOKUP($G5,amount,2,0))</f>
        <v>0</v>
      </c>
      <c r="I5" s="17"/>
      <c r="J5" s="43">
        <f>IF(I5="yes",H5,0)</f>
        <v>0</v>
      </c>
      <c r="K5" s="18">
        <f>IF(H5&gt;0,H5-J5,0)</f>
        <v>0</v>
      </c>
      <c r="L5" s="16">
        <f t="shared" ref="L5:L59" si="1">IF(ISNA(VLOOKUP($G5,amount,3,0)),0,VLOOKUP($G5,amount,3,0))</f>
        <v>0</v>
      </c>
      <c r="M5" s="19"/>
      <c r="N5" s="19"/>
      <c r="O5" s="20">
        <f>H5+L5+M5</f>
        <v>0</v>
      </c>
      <c r="P5" s="40">
        <f>O5-N5-H5</f>
        <v>0</v>
      </c>
    </row>
    <row r="6" spans="1:16" x14ac:dyDescent="0.3">
      <c r="A6" s="39"/>
      <c r="B6" s="183"/>
      <c r="C6" s="183"/>
      <c r="D6" s="15"/>
      <c r="E6" s="15"/>
      <c r="F6" s="15"/>
      <c r="G6" s="181"/>
      <c r="H6" s="16">
        <f t="shared" si="0"/>
        <v>0</v>
      </c>
      <c r="I6" s="17"/>
      <c r="J6" s="43">
        <f t="shared" ref="J6:J59" si="2">IF(I6="yes",H6,0)</f>
        <v>0</v>
      </c>
      <c r="K6" s="18">
        <f t="shared" ref="K6:K14" si="3">IF(H6&gt;0,H6-J6,0)</f>
        <v>0</v>
      </c>
      <c r="L6" s="16">
        <f t="shared" si="1"/>
        <v>0</v>
      </c>
      <c r="M6" s="19"/>
      <c r="N6" s="19"/>
      <c r="O6" s="20">
        <f t="shared" ref="O6:O14" si="4">H6+L6+M6</f>
        <v>0</v>
      </c>
      <c r="P6" s="40">
        <f t="shared" ref="P6:P14" si="5">O6-N6-H6</f>
        <v>0</v>
      </c>
    </row>
    <row r="7" spans="1:16" x14ac:dyDescent="0.3">
      <c r="A7" s="39"/>
      <c r="B7" s="183"/>
      <c r="C7" s="183"/>
      <c r="D7" s="15"/>
      <c r="E7" s="15"/>
      <c r="F7" s="15"/>
      <c r="G7" s="181"/>
      <c r="H7" s="16">
        <f t="shared" si="0"/>
        <v>0</v>
      </c>
      <c r="I7" s="17"/>
      <c r="J7" s="43">
        <f t="shared" si="2"/>
        <v>0</v>
      </c>
      <c r="K7" s="18">
        <f t="shared" si="3"/>
        <v>0</v>
      </c>
      <c r="L7" s="16">
        <f t="shared" si="1"/>
        <v>0</v>
      </c>
      <c r="M7" s="19"/>
      <c r="N7" s="19"/>
      <c r="O7" s="20">
        <f t="shared" si="4"/>
        <v>0</v>
      </c>
      <c r="P7" s="40">
        <f t="shared" si="5"/>
        <v>0</v>
      </c>
    </row>
    <row r="8" spans="1:16" x14ac:dyDescent="0.3">
      <c r="A8" s="39"/>
      <c r="B8" s="183"/>
      <c r="C8" s="183"/>
      <c r="D8" s="15"/>
      <c r="E8" s="15"/>
      <c r="F8" s="15"/>
      <c r="G8" s="181"/>
      <c r="H8" s="16">
        <f t="shared" si="0"/>
        <v>0</v>
      </c>
      <c r="I8" s="17"/>
      <c r="J8" s="43">
        <f t="shared" si="2"/>
        <v>0</v>
      </c>
      <c r="K8" s="18">
        <f t="shared" si="3"/>
        <v>0</v>
      </c>
      <c r="L8" s="16">
        <f t="shared" si="1"/>
        <v>0</v>
      </c>
      <c r="M8" s="19"/>
      <c r="N8" s="19"/>
      <c r="O8" s="20">
        <f t="shared" si="4"/>
        <v>0</v>
      </c>
      <c r="P8" s="40">
        <f t="shared" si="5"/>
        <v>0</v>
      </c>
    </row>
    <row r="9" spans="1:16" x14ac:dyDescent="0.3">
      <c r="A9" s="39"/>
      <c r="B9" s="183"/>
      <c r="C9" s="183"/>
      <c r="D9" s="15"/>
      <c r="E9" s="15"/>
      <c r="F9" s="15"/>
      <c r="G9" s="181"/>
      <c r="H9" s="16">
        <f t="shared" si="0"/>
        <v>0</v>
      </c>
      <c r="I9" s="17"/>
      <c r="J9" s="43">
        <f t="shared" si="2"/>
        <v>0</v>
      </c>
      <c r="K9" s="18">
        <f t="shared" si="3"/>
        <v>0</v>
      </c>
      <c r="L9" s="16">
        <f t="shared" si="1"/>
        <v>0</v>
      </c>
      <c r="M9" s="19"/>
      <c r="N9" s="19"/>
      <c r="O9" s="20">
        <f t="shared" si="4"/>
        <v>0</v>
      </c>
      <c r="P9" s="40">
        <f t="shared" si="5"/>
        <v>0</v>
      </c>
    </row>
    <row r="10" spans="1:16" x14ac:dyDescent="0.3">
      <c r="A10" s="39"/>
      <c r="B10" s="183"/>
      <c r="C10" s="183"/>
      <c r="D10" s="15"/>
      <c r="E10" s="15"/>
      <c r="F10" s="15"/>
      <c r="G10" s="181"/>
      <c r="H10" s="16">
        <f t="shared" si="0"/>
        <v>0</v>
      </c>
      <c r="I10" s="17"/>
      <c r="J10" s="43">
        <f t="shared" si="2"/>
        <v>0</v>
      </c>
      <c r="K10" s="18">
        <f t="shared" si="3"/>
        <v>0</v>
      </c>
      <c r="L10" s="16">
        <f t="shared" si="1"/>
        <v>0</v>
      </c>
      <c r="M10" s="19"/>
      <c r="N10" s="19"/>
      <c r="O10" s="20">
        <f t="shared" si="4"/>
        <v>0</v>
      </c>
      <c r="P10" s="40">
        <f t="shared" si="5"/>
        <v>0</v>
      </c>
    </row>
    <row r="11" spans="1:16" x14ac:dyDescent="0.3">
      <c r="A11" s="39"/>
      <c r="B11" s="183"/>
      <c r="C11" s="183"/>
      <c r="D11" s="15"/>
      <c r="E11" s="15"/>
      <c r="F11" s="15"/>
      <c r="G11" s="181"/>
      <c r="H11" s="16">
        <f t="shared" si="0"/>
        <v>0</v>
      </c>
      <c r="I11" s="17"/>
      <c r="J11" s="43">
        <f t="shared" si="2"/>
        <v>0</v>
      </c>
      <c r="K11" s="18">
        <f t="shared" si="3"/>
        <v>0</v>
      </c>
      <c r="L11" s="16">
        <f t="shared" si="1"/>
        <v>0</v>
      </c>
      <c r="M11" s="19"/>
      <c r="N11" s="19"/>
      <c r="O11" s="20">
        <f t="shared" si="4"/>
        <v>0</v>
      </c>
      <c r="P11" s="40">
        <f t="shared" si="5"/>
        <v>0</v>
      </c>
    </row>
    <row r="12" spans="1:16" x14ac:dyDescent="0.3">
      <c r="A12" s="39"/>
      <c r="B12" s="183"/>
      <c r="C12" s="183"/>
      <c r="D12" s="15"/>
      <c r="E12" s="15"/>
      <c r="F12" s="15"/>
      <c r="G12" s="181"/>
      <c r="H12" s="16">
        <f t="shared" si="0"/>
        <v>0</v>
      </c>
      <c r="I12" s="17"/>
      <c r="J12" s="43">
        <f t="shared" si="2"/>
        <v>0</v>
      </c>
      <c r="K12" s="18">
        <f t="shared" si="3"/>
        <v>0</v>
      </c>
      <c r="L12" s="16">
        <f t="shared" si="1"/>
        <v>0</v>
      </c>
      <c r="M12" s="19"/>
      <c r="N12" s="19"/>
      <c r="O12" s="20">
        <f t="shared" si="4"/>
        <v>0</v>
      </c>
      <c r="P12" s="40">
        <f t="shared" si="5"/>
        <v>0</v>
      </c>
    </row>
    <row r="13" spans="1:16" x14ac:dyDescent="0.3">
      <c r="A13" s="39"/>
      <c r="B13" s="183"/>
      <c r="C13" s="183"/>
      <c r="D13" s="15"/>
      <c r="E13" s="15"/>
      <c r="F13" s="15"/>
      <c r="G13" s="181"/>
      <c r="H13" s="16">
        <f t="shared" si="0"/>
        <v>0</v>
      </c>
      <c r="I13" s="17"/>
      <c r="J13" s="43">
        <f t="shared" si="2"/>
        <v>0</v>
      </c>
      <c r="K13" s="18">
        <f t="shared" si="3"/>
        <v>0</v>
      </c>
      <c r="L13" s="16">
        <f t="shared" si="1"/>
        <v>0</v>
      </c>
      <c r="M13" s="19"/>
      <c r="N13" s="19"/>
      <c r="O13" s="20">
        <f t="shared" si="4"/>
        <v>0</v>
      </c>
      <c r="P13" s="40">
        <f t="shared" si="5"/>
        <v>0</v>
      </c>
    </row>
    <row r="14" spans="1:16" x14ac:dyDescent="0.3">
      <c r="A14" s="39"/>
      <c r="B14" s="183"/>
      <c r="C14" s="183"/>
      <c r="D14" s="15"/>
      <c r="E14" s="15"/>
      <c r="F14" s="15"/>
      <c r="G14" s="181"/>
      <c r="H14" s="16">
        <f t="shared" si="0"/>
        <v>0</v>
      </c>
      <c r="I14" s="17"/>
      <c r="J14" s="43">
        <f t="shared" si="2"/>
        <v>0</v>
      </c>
      <c r="K14" s="18">
        <f t="shared" si="3"/>
        <v>0</v>
      </c>
      <c r="L14" s="16">
        <f t="shared" si="1"/>
        <v>0</v>
      </c>
      <c r="M14" s="19"/>
      <c r="N14" s="19"/>
      <c r="O14" s="20">
        <f t="shared" si="4"/>
        <v>0</v>
      </c>
      <c r="P14" s="40">
        <f t="shared" si="5"/>
        <v>0</v>
      </c>
    </row>
    <row r="15" spans="1:16" x14ac:dyDescent="0.3">
      <c r="A15" s="39"/>
      <c r="B15" s="183"/>
      <c r="C15" s="183"/>
      <c r="D15" s="15"/>
      <c r="E15" s="15"/>
      <c r="F15" s="15"/>
      <c r="G15" s="181"/>
      <c r="H15" s="16">
        <f t="shared" si="0"/>
        <v>0</v>
      </c>
      <c r="I15" s="17"/>
      <c r="J15" s="43">
        <f t="shared" si="2"/>
        <v>0</v>
      </c>
      <c r="K15" s="18">
        <f t="shared" ref="K15:K53" si="6">IF(H15&gt;0,H15-J15,0)</f>
        <v>0</v>
      </c>
      <c r="L15" s="16">
        <f t="shared" si="1"/>
        <v>0</v>
      </c>
      <c r="M15" s="19"/>
      <c r="N15" s="19"/>
      <c r="O15" s="20">
        <f>H15+L15+M15</f>
        <v>0</v>
      </c>
      <c r="P15" s="40">
        <f>O15-N15-H15</f>
        <v>0</v>
      </c>
    </row>
    <row r="16" spans="1:16" x14ac:dyDescent="0.3">
      <c r="A16" s="39"/>
      <c r="B16" s="183"/>
      <c r="C16" s="183"/>
      <c r="D16" s="15"/>
      <c r="E16" s="15"/>
      <c r="F16" s="15"/>
      <c r="G16" s="181"/>
      <c r="H16" s="16">
        <f t="shared" si="0"/>
        <v>0</v>
      </c>
      <c r="I16" s="17"/>
      <c r="J16" s="43">
        <f t="shared" si="2"/>
        <v>0</v>
      </c>
      <c r="K16" s="18">
        <f t="shared" si="6"/>
        <v>0</v>
      </c>
      <c r="L16" s="16">
        <f t="shared" si="1"/>
        <v>0</v>
      </c>
      <c r="M16" s="19"/>
      <c r="N16" s="19"/>
      <c r="O16" s="20">
        <f t="shared" ref="O16:O53" si="7">H16+L16+M16</f>
        <v>0</v>
      </c>
      <c r="P16" s="40">
        <f t="shared" ref="P16:P53" si="8">O16-N16-H16</f>
        <v>0</v>
      </c>
    </row>
    <row r="17" spans="1:16" x14ac:dyDescent="0.3">
      <c r="A17" s="39"/>
      <c r="B17" s="183"/>
      <c r="C17" s="183"/>
      <c r="D17" s="15"/>
      <c r="E17" s="15"/>
      <c r="F17" s="15"/>
      <c r="G17" s="181"/>
      <c r="H17" s="16">
        <f t="shared" si="0"/>
        <v>0</v>
      </c>
      <c r="I17" s="17"/>
      <c r="J17" s="43">
        <f t="shared" si="2"/>
        <v>0</v>
      </c>
      <c r="K17" s="18">
        <f t="shared" si="6"/>
        <v>0</v>
      </c>
      <c r="L17" s="16">
        <f t="shared" si="1"/>
        <v>0</v>
      </c>
      <c r="M17" s="19"/>
      <c r="N17" s="19"/>
      <c r="O17" s="20">
        <f t="shared" si="7"/>
        <v>0</v>
      </c>
      <c r="P17" s="40">
        <f t="shared" si="8"/>
        <v>0</v>
      </c>
    </row>
    <row r="18" spans="1:16" x14ac:dyDescent="0.3">
      <c r="A18" s="39"/>
      <c r="B18" s="183"/>
      <c r="C18" s="183"/>
      <c r="D18" s="15"/>
      <c r="E18" s="15"/>
      <c r="F18" s="15"/>
      <c r="G18" s="181"/>
      <c r="H18" s="16">
        <f t="shared" si="0"/>
        <v>0</v>
      </c>
      <c r="I18" s="17"/>
      <c r="J18" s="43">
        <f t="shared" si="2"/>
        <v>0</v>
      </c>
      <c r="K18" s="18">
        <f t="shared" si="6"/>
        <v>0</v>
      </c>
      <c r="L18" s="16">
        <f t="shared" si="1"/>
        <v>0</v>
      </c>
      <c r="M18" s="19"/>
      <c r="N18" s="19"/>
      <c r="O18" s="20">
        <f t="shared" si="7"/>
        <v>0</v>
      </c>
      <c r="P18" s="40">
        <f t="shared" si="8"/>
        <v>0</v>
      </c>
    </row>
    <row r="19" spans="1:16" x14ac:dyDescent="0.3">
      <c r="A19" s="39"/>
      <c r="B19" s="183"/>
      <c r="C19" s="183"/>
      <c r="D19" s="15"/>
      <c r="E19" s="15"/>
      <c r="F19" s="15"/>
      <c r="G19" s="181"/>
      <c r="H19" s="16">
        <f t="shared" si="0"/>
        <v>0</v>
      </c>
      <c r="I19" s="17"/>
      <c r="J19" s="43">
        <f t="shared" si="2"/>
        <v>0</v>
      </c>
      <c r="K19" s="18">
        <f t="shared" si="6"/>
        <v>0</v>
      </c>
      <c r="L19" s="16">
        <f t="shared" si="1"/>
        <v>0</v>
      </c>
      <c r="M19" s="19"/>
      <c r="N19" s="19"/>
      <c r="O19" s="20">
        <f t="shared" si="7"/>
        <v>0</v>
      </c>
      <c r="P19" s="40">
        <f t="shared" si="8"/>
        <v>0</v>
      </c>
    </row>
    <row r="20" spans="1:16" x14ac:dyDescent="0.3">
      <c r="A20" s="39"/>
      <c r="B20" s="183"/>
      <c r="C20" s="183"/>
      <c r="D20" s="15"/>
      <c r="E20" s="15"/>
      <c r="F20" s="15"/>
      <c r="G20" s="181"/>
      <c r="H20" s="16">
        <f t="shared" si="0"/>
        <v>0</v>
      </c>
      <c r="I20" s="17"/>
      <c r="J20" s="43">
        <f t="shared" si="2"/>
        <v>0</v>
      </c>
      <c r="K20" s="18">
        <f t="shared" si="6"/>
        <v>0</v>
      </c>
      <c r="L20" s="16">
        <f t="shared" si="1"/>
        <v>0</v>
      </c>
      <c r="M20" s="19"/>
      <c r="N20" s="19"/>
      <c r="O20" s="20">
        <f t="shared" si="7"/>
        <v>0</v>
      </c>
      <c r="P20" s="40">
        <f t="shared" si="8"/>
        <v>0</v>
      </c>
    </row>
    <row r="21" spans="1:16" x14ac:dyDescent="0.3">
      <c r="A21" s="39"/>
      <c r="B21" s="183"/>
      <c r="C21" s="183"/>
      <c r="D21" s="15"/>
      <c r="E21" s="15"/>
      <c r="F21" s="15"/>
      <c r="G21" s="181"/>
      <c r="H21" s="16">
        <f t="shared" si="0"/>
        <v>0</v>
      </c>
      <c r="I21" s="17"/>
      <c r="J21" s="43">
        <f t="shared" si="2"/>
        <v>0</v>
      </c>
      <c r="K21" s="18">
        <f t="shared" si="6"/>
        <v>0</v>
      </c>
      <c r="L21" s="16">
        <f t="shared" si="1"/>
        <v>0</v>
      </c>
      <c r="M21" s="19"/>
      <c r="N21" s="19"/>
      <c r="O21" s="20">
        <f t="shared" si="7"/>
        <v>0</v>
      </c>
      <c r="P21" s="40">
        <f t="shared" si="8"/>
        <v>0</v>
      </c>
    </row>
    <row r="22" spans="1:16" x14ac:dyDescent="0.3">
      <c r="A22" s="39"/>
      <c r="B22" s="183"/>
      <c r="C22" s="183"/>
      <c r="D22" s="15"/>
      <c r="E22" s="15"/>
      <c r="F22" s="15"/>
      <c r="G22" s="181"/>
      <c r="H22" s="16">
        <f t="shared" si="0"/>
        <v>0</v>
      </c>
      <c r="I22" s="17"/>
      <c r="J22" s="43">
        <f t="shared" si="2"/>
        <v>0</v>
      </c>
      <c r="K22" s="18">
        <f t="shared" si="6"/>
        <v>0</v>
      </c>
      <c r="L22" s="16">
        <f t="shared" si="1"/>
        <v>0</v>
      </c>
      <c r="M22" s="19"/>
      <c r="N22" s="19"/>
      <c r="O22" s="20">
        <f t="shared" si="7"/>
        <v>0</v>
      </c>
      <c r="P22" s="40">
        <f t="shared" si="8"/>
        <v>0</v>
      </c>
    </row>
    <row r="23" spans="1:16" x14ac:dyDescent="0.3">
      <c r="A23" s="39"/>
      <c r="B23" s="183"/>
      <c r="C23" s="183"/>
      <c r="D23" s="15"/>
      <c r="E23" s="15"/>
      <c r="F23" s="15"/>
      <c r="G23" s="181"/>
      <c r="H23" s="16">
        <f t="shared" si="0"/>
        <v>0</v>
      </c>
      <c r="I23" s="17"/>
      <c r="J23" s="43">
        <f t="shared" si="2"/>
        <v>0</v>
      </c>
      <c r="K23" s="18">
        <f t="shared" si="6"/>
        <v>0</v>
      </c>
      <c r="L23" s="16">
        <f t="shared" si="1"/>
        <v>0</v>
      </c>
      <c r="M23" s="19"/>
      <c r="N23" s="19"/>
      <c r="O23" s="20">
        <f t="shared" si="7"/>
        <v>0</v>
      </c>
      <c r="P23" s="40">
        <f t="shared" si="8"/>
        <v>0</v>
      </c>
    </row>
    <row r="24" spans="1:16" x14ac:dyDescent="0.3">
      <c r="A24" s="39"/>
      <c r="B24" s="183"/>
      <c r="C24" s="183"/>
      <c r="D24" s="15"/>
      <c r="E24" s="15"/>
      <c r="F24" s="15"/>
      <c r="G24" s="181"/>
      <c r="H24" s="16">
        <f t="shared" si="0"/>
        <v>0</v>
      </c>
      <c r="I24" s="17"/>
      <c r="J24" s="43">
        <f t="shared" si="2"/>
        <v>0</v>
      </c>
      <c r="K24" s="18">
        <f t="shared" si="6"/>
        <v>0</v>
      </c>
      <c r="L24" s="16">
        <f t="shared" si="1"/>
        <v>0</v>
      </c>
      <c r="M24" s="19"/>
      <c r="N24" s="19"/>
      <c r="O24" s="20">
        <f t="shared" si="7"/>
        <v>0</v>
      </c>
      <c r="P24" s="40">
        <f t="shared" si="8"/>
        <v>0</v>
      </c>
    </row>
    <row r="25" spans="1:16" x14ac:dyDescent="0.3">
      <c r="A25" s="39"/>
      <c r="B25" s="183"/>
      <c r="C25" s="183"/>
      <c r="D25" s="15"/>
      <c r="E25" s="15"/>
      <c r="F25" s="15"/>
      <c r="G25" s="181"/>
      <c r="H25" s="16">
        <f t="shared" si="0"/>
        <v>0</v>
      </c>
      <c r="I25" s="17"/>
      <c r="J25" s="43">
        <f t="shared" si="2"/>
        <v>0</v>
      </c>
      <c r="K25" s="18">
        <f t="shared" si="6"/>
        <v>0</v>
      </c>
      <c r="L25" s="16">
        <f t="shared" si="1"/>
        <v>0</v>
      </c>
      <c r="M25" s="19"/>
      <c r="N25" s="19"/>
      <c r="O25" s="20">
        <f t="shared" si="7"/>
        <v>0</v>
      </c>
      <c r="P25" s="40">
        <f t="shared" si="8"/>
        <v>0</v>
      </c>
    </row>
    <row r="26" spans="1:16" x14ac:dyDescent="0.3">
      <c r="A26" s="39"/>
      <c r="B26" s="183"/>
      <c r="C26" s="183"/>
      <c r="D26" s="15"/>
      <c r="E26" s="15"/>
      <c r="F26" s="15"/>
      <c r="G26" s="181"/>
      <c r="H26" s="16">
        <f t="shared" si="0"/>
        <v>0</v>
      </c>
      <c r="I26" s="17"/>
      <c r="J26" s="43">
        <f t="shared" si="2"/>
        <v>0</v>
      </c>
      <c r="K26" s="18">
        <f t="shared" si="6"/>
        <v>0</v>
      </c>
      <c r="L26" s="16">
        <f t="shared" si="1"/>
        <v>0</v>
      </c>
      <c r="M26" s="19"/>
      <c r="N26" s="19"/>
      <c r="O26" s="20">
        <f t="shared" si="7"/>
        <v>0</v>
      </c>
      <c r="P26" s="40">
        <f t="shared" si="8"/>
        <v>0</v>
      </c>
    </row>
    <row r="27" spans="1:16" x14ac:dyDescent="0.3">
      <c r="A27" s="39"/>
      <c r="B27" s="183"/>
      <c r="C27" s="183"/>
      <c r="D27" s="15"/>
      <c r="E27" s="15"/>
      <c r="F27" s="15"/>
      <c r="G27" s="181"/>
      <c r="H27" s="16">
        <f t="shared" si="0"/>
        <v>0</v>
      </c>
      <c r="I27" s="17"/>
      <c r="J27" s="43">
        <f t="shared" si="2"/>
        <v>0</v>
      </c>
      <c r="K27" s="18">
        <f t="shared" si="6"/>
        <v>0</v>
      </c>
      <c r="L27" s="16">
        <f t="shared" si="1"/>
        <v>0</v>
      </c>
      <c r="M27" s="19"/>
      <c r="N27" s="19"/>
      <c r="O27" s="20">
        <f t="shared" si="7"/>
        <v>0</v>
      </c>
      <c r="P27" s="40">
        <f t="shared" si="8"/>
        <v>0</v>
      </c>
    </row>
    <row r="28" spans="1:16" x14ac:dyDescent="0.3">
      <c r="A28" s="39"/>
      <c r="B28" s="183"/>
      <c r="C28" s="183"/>
      <c r="D28" s="15"/>
      <c r="E28" s="15"/>
      <c r="F28" s="15"/>
      <c r="G28" s="181"/>
      <c r="H28" s="16">
        <f t="shared" si="0"/>
        <v>0</v>
      </c>
      <c r="I28" s="17"/>
      <c r="J28" s="43">
        <f t="shared" si="2"/>
        <v>0</v>
      </c>
      <c r="K28" s="18">
        <f t="shared" si="6"/>
        <v>0</v>
      </c>
      <c r="L28" s="16">
        <f t="shared" si="1"/>
        <v>0</v>
      </c>
      <c r="M28" s="19"/>
      <c r="N28" s="19"/>
      <c r="O28" s="20">
        <f t="shared" si="7"/>
        <v>0</v>
      </c>
      <c r="P28" s="40">
        <f t="shared" si="8"/>
        <v>0</v>
      </c>
    </row>
    <row r="29" spans="1:16" x14ac:dyDescent="0.3">
      <c r="A29" s="39"/>
      <c r="B29" s="183"/>
      <c r="C29" s="183"/>
      <c r="D29" s="15"/>
      <c r="E29" s="15"/>
      <c r="F29" s="15"/>
      <c r="G29" s="181"/>
      <c r="H29" s="16">
        <f t="shared" si="0"/>
        <v>0</v>
      </c>
      <c r="I29" s="17"/>
      <c r="J29" s="43">
        <f t="shared" si="2"/>
        <v>0</v>
      </c>
      <c r="K29" s="18">
        <f t="shared" si="6"/>
        <v>0</v>
      </c>
      <c r="L29" s="16">
        <f t="shared" si="1"/>
        <v>0</v>
      </c>
      <c r="M29" s="19"/>
      <c r="N29" s="19"/>
      <c r="O29" s="20">
        <f t="shared" si="7"/>
        <v>0</v>
      </c>
      <c r="P29" s="40">
        <f t="shared" si="8"/>
        <v>0</v>
      </c>
    </row>
    <row r="30" spans="1:16" x14ac:dyDescent="0.3">
      <c r="A30" s="39"/>
      <c r="B30" s="183"/>
      <c r="C30" s="183"/>
      <c r="D30" s="15"/>
      <c r="E30" s="15"/>
      <c r="F30" s="15"/>
      <c r="G30" s="181"/>
      <c r="H30" s="16">
        <f t="shared" si="0"/>
        <v>0</v>
      </c>
      <c r="I30" s="17"/>
      <c r="J30" s="43">
        <f t="shared" si="2"/>
        <v>0</v>
      </c>
      <c r="K30" s="18">
        <f t="shared" si="6"/>
        <v>0</v>
      </c>
      <c r="L30" s="16">
        <f t="shared" si="1"/>
        <v>0</v>
      </c>
      <c r="M30" s="19"/>
      <c r="N30" s="19"/>
      <c r="O30" s="20">
        <f t="shared" si="7"/>
        <v>0</v>
      </c>
      <c r="P30" s="40">
        <f t="shared" si="8"/>
        <v>0</v>
      </c>
    </row>
    <row r="31" spans="1:16" x14ac:dyDescent="0.3">
      <c r="A31" s="39"/>
      <c r="B31" s="183"/>
      <c r="C31" s="183"/>
      <c r="D31" s="15"/>
      <c r="E31" s="15"/>
      <c r="F31" s="15"/>
      <c r="G31" s="181"/>
      <c r="H31" s="16">
        <f t="shared" si="0"/>
        <v>0</v>
      </c>
      <c r="I31" s="17"/>
      <c r="J31" s="43">
        <f t="shared" si="2"/>
        <v>0</v>
      </c>
      <c r="K31" s="18">
        <f t="shared" si="6"/>
        <v>0</v>
      </c>
      <c r="L31" s="16">
        <f t="shared" si="1"/>
        <v>0</v>
      </c>
      <c r="M31" s="19"/>
      <c r="N31" s="19"/>
      <c r="O31" s="20">
        <f t="shared" si="7"/>
        <v>0</v>
      </c>
      <c r="P31" s="40">
        <f t="shared" si="8"/>
        <v>0</v>
      </c>
    </row>
    <row r="32" spans="1:16" x14ac:dyDescent="0.3">
      <c r="A32" s="39"/>
      <c r="B32" s="183"/>
      <c r="C32" s="183"/>
      <c r="D32" s="15"/>
      <c r="E32" s="15"/>
      <c r="F32" s="15"/>
      <c r="G32" s="181"/>
      <c r="H32" s="16">
        <f t="shared" si="0"/>
        <v>0</v>
      </c>
      <c r="I32" s="17"/>
      <c r="J32" s="43">
        <f t="shared" si="2"/>
        <v>0</v>
      </c>
      <c r="K32" s="18">
        <f t="shared" si="6"/>
        <v>0</v>
      </c>
      <c r="L32" s="16">
        <f t="shared" si="1"/>
        <v>0</v>
      </c>
      <c r="M32" s="19"/>
      <c r="N32" s="19"/>
      <c r="O32" s="20">
        <f t="shared" si="7"/>
        <v>0</v>
      </c>
      <c r="P32" s="40">
        <f t="shared" si="8"/>
        <v>0</v>
      </c>
    </row>
    <row r="33" spans="1:16" x14ac:dyDescent="0.3">
      <c r="A33" s="39"/>
      <c r="B33" s="183"/>
      <c r="C33" s="183"/>
      <c r="D33" s="15"/>
      <c r="E33" s="15"/>
      <c r="F33" s="15"/>
      <c r="G33" s="181"/>
      <c r="H33" s="16">
        <f t="shared" si="0"/>
        <v>0</v>
      </c>
      <c r="I33" s="17"/>
      <c r="J33" s="43">
        <f t="shared" si="2"/>
        <v>0</v>
      </c>
      <c r="K33" s="18">
        <f t="shared" si="6"/>
        <v>0</v>
      </c>
      <c r="L33" s="16">
        <f t="shared" si="1"/>
        <v>0</v>
      </c>
      <c r="M33" s="19"/>
      <c r="N33" s="19"/>
      <c r="O33" s="20">
        <f t="shared" si="7"/>
        <v>0</v>
      </c>
      <c r="P33" s="40">
        <f t="shared" si="8"/>
        <v>0</v>
      </c>
    </row>
    <row r="34" spans="1:16" x14ac:dyDescent="0.3">
      <c r="A34" s="39"/>
      <c r="B34" s="183"/>
      <c r="C34" s="183"/>
      <c r="D34" s="15"/>
      <c r="E34" s="15"/>
      <c r="F34" s="15"/>
      <c r="G34" s="181"/>
      <c r="H34" s="16">
        <f t="shared" si="0"/>
        <v>0</v>
      </c>
      <c r="I34" s="17"/>
      <c r="J34" s="43">
        <f t="shared" si="2"/>
        <v>0</v>
      </c>
      <c r="K34" s="18">
        <f t="shared" si="6"/>
        <v>0</v>
      </c>
      <c r="L34" s="16">
        <f t="shared" si="1"/>
        <v>0</v>
      </c>
      <c r="M34" s="19"/>
      <c r="N34" s="19"/>
      <c r="O34" s="20">
        <f t="shared" si="7"/>
        <v>0</v>
      </c>
      <c r="P34" s="40">
        <f t="shared" si="8"/>
        <v>0</v>
      </c>
    </row>
    <row r="35" spans="1:16" x14ac:dyDescent="0.3">
      <c r="A35" s="39"/>
      <c r="B35" s="183"/>
      <c r="C35" s="183"/>
      <c r="D35" s="15"/>
      <c r="E35" s="15"/>
      <c r="F35" s="15"/>
      <c r="G35" s="181"/>
      <c r="H35" s="16">
        <f t="shared" si="0"/>
        <v>0</v>
      </c>
      <c r="I35" s="17"/>
      <c r="J35" s="43">
        <f t="shared" si="2"/>
        <v>0</v>
      </c>
      <c r="K35" s="18">
        <f t="shared" si="6"/>
        <v>0</v>
      </c>
      <c r="L35" s="16">
        <f t="shared" si="1"/>
        <v>0</v>
      </c>
      <c r="M35" s="19"/>
      <c r="N35" s="19"/>
      <c r="O35" s="20">
        <f t="shared" si="7"/>
        <v>0</v>
      </c>
      <c r="P35" s="40">
        <f t="shared" si="8"/>
        <v>0</v>
      </c>
    </row>
    <row r="36" spans="1:16" x14ac:dyDescent="0.3">
      <c r="A36" s="39"/>
      <c r="B36" s="183"/>
      <c r="C36" s="183"/>
      <c r="D36" s="15"/>
      <c r="E36" s="15"/>
      <c r="F36" s="15"/>
      <c r="G36" s="181"/>
      <c r="H36" s="16">
        <f t="shared" si="0"/>
        <v>0</v>
      </c>
      <c r="I36" s="17"/>
      <c r="J36" s="43">
        <f t="shared" si="2"/>
        <v>0</v>
      </c>
      <c r="K36" s="18">
        <f t="shared" si="6"/>
        <v>0</v>
      </c>
      <c r="L36" s="16">
        <f t="shared" si="1"/>
        <v>0</v>
      </c>
      <c r="M36" s="19"/>
      <c r="N36" s="19"/>
      <c r="O36" s="20">
        <f t="shared" si="7"/>
        <v>0</v>
      </c>
      <c r="P36" s="40">
        <f t="shared" si="8"/>
        <v>0</v>
      </c>
    </row>
    <row r="37" spans="1:16" x14ac:dyDescent="0.3">
      <c r="A37" s="39"/>
      <c r="B37" s="183"/>
      <c r="C37" s="183"/>
      <c r="D37" s="15"/>
      <c r="E37" s="15"/>
      <c r="F37" s="15"/>
      <c r="G37" s="181"/>
      <c r="H37" s="16">
        <f t="shared" si="0"/>
        <v>0</v>
      </c>
      <c r="I37" s="17"/>
      <c r="J37" s="43">
        <f t="shared" si="2"/>
        <v>0</v>
      </c>
      <c r="K37" s="18">
        <f t="shared" ref="K37:K46" si="9">IF(H37&gt;0,H37-J37,0)</f>
        <v>0</v>
      </c>
      <c r="L37" s="16">
        <f t="shared" si="1"/>
        <v>0</v>
      </c>
      <c r="M37" s="19"/>
      <c r="N37" s="19"/>
      <c r="O37" s="20">
        <f t="shared" ref="O37:O46" si="10">H37+L37+M37</f>
        <v>0</v>
      </c>
      <c r="P37" s="40">
        <f t="shared" ref="P37:P46" si="11">O37-N37-H37</f>
        <v>0</v>
      </c>
    </row>
    <row r="38" spans="1:16" x14ac:dyDescent="0.3">
      <c r="A38" s="39"/>
      <c r="B38" s="183"/>
      <c r="C38" s="183"/>
      <c r="D38" s="15"/>
      <c r="E38" s="15"/>
      <c r="F38" s="15"/>
      <c r="G38" s="181"/>
      <c r="H38" s="16">
        <f t="shared" si="0"/>
        <v>0</v>
      </c>
      <c r="I38" s="17"/>
      <c r="J38" s="43">
        <f t="shared" si="2"/>
        <v>0</v>
      </c>
      <c r="K38" s="18">
        <f t="shared" si="9"/>
        <v>0</v>
      </c>
      <c r="L38" s="16">
        <f t="shared" si="1"/>
        <v>0</v>
      </c>
      <c r="M38" s="19"/>
      <c r="N38" s="19"/>
      <c r="O38" s="20">
        <f t="shared" si="10"/>
        <v>0</v>
      </c>
      <c r="P38" s="40">
        <f t="shared" si="11"/>
        <v>0</v>
      </c>
    </row>
    <row r="39" spans="1:16" x14ac:dyDescent="0.3">
      <c r="A39" s="39"/>
      <c r="B39" s="183"/>
      <c r="C39" s="183"/>
      <c r="D39" s="15"/>
      <c r="E39" s="15"/>
      <c r="F39" s="15"/>
      <c r="G39" s="181"/>
      <c r="H39" s="16">
        <f t="shared" si="0"/>
        <v>0</v>
      </c>
      <c r="I39" s="17"/>
      <c r="J39" s="43">
        <f t="shared" si="2"/>
        <v>0</v>
      </c>
      <c r="K39" s="18">
        <f t="shared" si="9"/>
        <v>0</v>
      </c>
      <c r="L39" s="16">
        <f t="shared" si="1"/>
        <v>0</v>
      </c>
      <c r="M39" s="19"/>
      <c r="N39" s="19"/>
      <c r="O39" s="20">
        <f t="shared" si="10"/>
        <v>0</v>
      </c>
      <c r="P39" s="40">
        <f t="shared" si="11"/>
        <v>0</v>
      </c>
    </row>
    <row r="40" spans="1:16" x14ac:dyDescent="0.3">
      <c r="A40" s="39"/>
      <c r="B40" s="183"/>
      <c r="C40" s="183"/>
      <c r="D40" s="15"/>
      <c r="E40" s="15"/>
      <c r="F40" s="15"/>
      <c r="G40" s="181"/>
      <c r="H40" s="16">
        <f t="shared" si="0"/>
        <v>0</v>
      </c>
      <c r="I40" s="17"/>
      <c r="J40" s="43">
        <f t="shared" si="2"/>
        <v>0</v>
      </c>
      <c r="K40" s="18">
        <f t="shared" si="9"/>
        <v>0</v>
      </c>
      <c r="L40" s="16">
        <f t="shared" si="1"/>
        <v>0</v>
      </c>
      <c r="M40" s="19"/>
      <c r="N40" s="19"/>
      <c r="O40" s="20">
        <f t="shared" si="10"/>
        <v>0</v>
      </c>
      <c r="P40" s="40">
        <f t="shared" si="11"/>
        <v>0</v>
      </c>
    </row>
    <row r="41" spans="1:16" x14ac:dyDescent="0.3">
      <c r="A41" s="39"/>
      <c r="B41" s="183"/>
      <c r="C41" s="183"/>
      <c r="D41" s="15"/>
      <c r="E41" s="15"/>
      <c r="F41" s="15"/>
      <c r="G41" s="181"/>
      <c r="H41" s="16">
        <f t="shared" si="0"/>
        <v>0</v>
      </c>
      <c r="I41" s="17"/>
      <c r="J41" s="43">
        <f t="shared" si="2"/>
        <v>0</v>
      </c>
      <c r="K41" s="18">
        <f t="shared" si="9"/>
        <v>0</v>
      </c>
      <c r="L41" s="16">
        <f t="shared" si="1"/>
        <v>0</v>
      </c>
      <c r="M41" s="19"/>
      <c r="N41" s="19"/>
      <c r="O41" s="20">
        <f t="shared" si="10"/>
        <v>0</v>
      </c>
      <c r="P41" s="40">
        <f t="shared" si="11"/>
        <v>0</v>
      </c>
    </row>
    <row r="42" spans="1:16" x14ac:dyDescent="0.3">
      <c r="A42" s="39"/>
      <c r="B42" s="183"/>
      <c r="C42" s="183"/>
      <c r="D42" s="15"/>
      <c r="E42" s="15"/>
      <c r="F42" s="15"/>
      <c r="G42" s="181"/>
      <c r="H42" s="16">
        <f t="shared" si="0"/>
        <v>0</v>
      </c>
      <c r="I42" s="17"/>
      <c r="J42" s="43">
        <f t="shared" si="2"/>
        <v>0</v>
      </c>
      <c r="K42" s="18">
        <f t="shared" si="9"/>
        <v>0</v>
      </c>
      <c r="L42" s="16">
        <f t="shared" si="1"/>
        <v>0</v>
      </c>
      <c r="M42" s="19"/>
      <c r="N42" s="19"/>
      <c r="O42" s="20">
        <f t="shared" si="10"/>
        <v>0</v>
      </c>
      <c r="P42" s="40">
        <f t="shared" si="11"/>
        <v>0</v>
      </c>
    </row>
    <row r="43" spans="1:16" x14ac:dyDescent="0.3">
      <c r="A43" s="39"/>
      <c r="B43" s="183"/>
      <c r="C43" s="183"/>
      <c r="D43" s="15"/>
      <c r="E43" s="15"/>
      <c r="F43" s="15"/>
      <c r="G43" s="181"/>
      <c r="H43" s="16">
        <f t="shared" si="0"/>
        <v>0</v>
      </c>
      <c r="I43" s="17"/>
      <c r="J43" s="43">
        <f t="shared" si="2"/>
        <v>0</v>
      </c>
      <c r="K43" s="18">
        <f t="shared" si="9"/>
        <v>0</v>
      </c>
      <c r="L43" s="16">
        <f t="shared" si="1"/>
        <v>0</v>
      </c>
      <c r="M43" s="19"/>
      <c r="N43" s="19"/>
      <c r="O43" s="20">
        <f t="shared" si="10"/>
        <v>0</v>
      </c>
      <c r="P43" s="40">
        <f t="shared" si="11"/>
        <v>0</v>
      </c>
    </row>
    <row r="44" spans="1:16" x14ac:dyDescent="0.3">
      <c r="A44" s="39"/>
      <c r="B44" s="183"/>
      <c r="C44" s="183"/>
      <c r="D44" s="15"/>
      <c r="E44" s="15"/>
      <c r="F44" s="15"/>
      <c r="G44" s="181"/>
      <c r="H44" s="16">
        <f t="shared" si="0"/>
        <v>0</v>
      </c>
      <c r="I44" s="17"/>
      <c r="J44" s="43">
        <f t="shared" si="2"/>
        <v>0</v>
      </c>
      <c r="K44" s="18">
        <f t="shared" si="9"/>
        <v>0</v>
      </c>
      <c r="L44" s="16">
        <f t="shared" si="1"/>
        <v>0</v>
      </c>
      <c r="M44" s="19"/>
      <c r="N44" s="19"/>
      <c r="O44" s="20">
        <f t="shared" si="10"/>
        <v>0</v>
      </c>
      <c r="P44" s="40">
        <f t="shared" si="11"/>
        <v>0</v>
      </c>
    </row>
    <row r="45" spans="1:16" x14ac:dyDescent="0.3">
      <c r="A45" s="39"/>
      <c r="B45" s="183"/>
      <c r="C45" s="183"/>
      <c r="D45" s="15"/>
      <c r="E45" s="15"/>
      <c r="F45" s="15"/>
      <c r="G45" s="181"/>
      <c r="H45" s="16">
        <f t="shared" si="0"/>
        <v>0</v>
      </c>
      <c r="I45" s="17"/>
      <c r="J45" s="43">
        <f t="shared" si="2"/>
        <v>0</v>
      </c>
      <c r="K45" s="18">
        <f t="shared" si="9"/>
        <v>0</v>
      </c>
      <c r="L45" s="16">
        <f t="shared" si="1"/>
        <v>0</v>
      </c>
      <c r="M45" s="19"/>
      <c r="N45" s="19"/>
      <c r="O45" s="20">
        <f t="shared" si="10"/>
        <v>0</v>
      </c>
      <c r="P45" s="40">
        <f t="shared" si="11"/>
        <v>0</v>
      </c>
    </row>
    <row r="46" spans="1:16" x14ac:dyDescent="0.3">
      <c r="A46" s="39"/>
      <c r="B46" s="183"/>
      <c r="C46" s="183"/>
      <c r="D46" s="15"/>
      <c r="E46" s="15"/>
      <c r="F46" s="15"/>
      <c r="G46" s="181"/>
      <c r="H46" s="16">
        <f t="shared" si="0"/>
        <v>0</v>
      </c>
      <c r="I46" s="17"/>
      <c r="J46" s="43">
        <f t="shared" si="2"/>
        <v>0</v>
      </c>
      <c r="K46" s="18">
        <f t="shared" si="9"/>
        <v>0</v>
      </c>
      <c r="L46" s="16">
        <f t="shared" si="1"/>
        <v>0</v>
      </c>
      <c r="M46" s="19"/>
      <c r="N46" s="19"/>
      <c r="O46" s="20">
        <f t="shared" si="10"/>
        <v>0</v>
      </c>
      <c r="P46" s="40">
        <f t="shared" si="11"/>
        <v>0</v>
      </c>
    </row>
    <row r="47" spans="1:16" x14ac:dyDescent="0.3">
      <c r="A47" s="39"/>
      <c r="B47" s="183"/>
      <c r="C47" s="183"/>
      <c r="D47" s="15"/>
      <c r="E47" s="15"/>
      <c r="F47" s="15"/>
      <c r="G47" s="181"/>
      <c r="H47" s="16">
        <f t="shared" si="0"/>
        <v>0</v>
      </c>
      <c r="I47" s="17"/>
      <c r="J47" s="43">
        <f t="shared" si="2"/>
        <v>0</v>
      </c>
      <c r="K47" s="18">
        <f t="shared" si="6"/>
        <v>0</v>
      </c>
      <c r="L47" s="16">
        <f t="shared" si="1"/>
        <v>0</v>
      </c>
      <c r="M47" s="19"/>
      <c r="N47" s="19"/>
      <c r="O47" s="20">
        <f t="shared" si="7"/>
        <v>0</v>
      </c>
      <c r="P47" s="40">
        <f t="shared" si="8"/>
        <v>0</v>
      </c>
    </row>
    <row r="48" spans="1:16" x14ac:dyDescent="0.3">
      <c r="A48" s="39"/>
      <c r="B48" s="183"/>
      <c r="C48" s="183"/>
      <c r="D48" s="15"/>
      <c r="E48" s="15"/>
      <c r="F48" s="15"/>
      <c r="G48" s="181"/>
      <c r="H48" s="16">
        <f t="shared" si="0"/>
        <v>0</v>
      </c>
      <c r="I48" s="17"/>
      <c r="J48" s="43">
        <f t="shared" si="2"/>
        <v>0</v>
      </c>
      <c r="K48" s="18">
        <f t="shared" si="6"/>
        <v>0</v>
      </c>
      <c r="L48" s="16">
        <f t="shared" si="1"/>
        <v>0</v>
      </c>
      <c r="M48" s="19"/>
      <c r="N48" s="19"/>
      <c r="O48" s="20">
        <f t="shared" si="7"/>
        <v>0</v>
      </c>
      <c r="P48" s="40">
        <f t="shared" si="8"/>
        <v>0</v>
      </c>
    </row>
    <row r="49" spans="1:16" x14ac:dyDescent="0.3">
      <c r="A49" s="39"/>
      <c r="B49" s="183"/>
      <c r="C49" s="183"/>
      <c r="D49" s="15"/>
      <c r="E49" s="15"/>
      <c r="F49" s="15"/>
      <c r="G49" s="181"/>
      <c r="H49" s="16">
        <f t="shared" si="0"/>
        <v>0</v>
      </c>
      <c r="I49" s="17"/>
      <c r="J49" s="43">
        <f t="shared" si="2"/>
        <v>0</v>
      </c>
      <c r="K49" s="18">
        <f t="shared" si="6"/>
        <v>0</v>
      </c>
      <c r="L49" s="16">
        <f t="shared" si="1"/>
        <v>0</v>
      </c>
      <c r="M49" s="19"/>
      <c r="N49" s="19"/>
      <c r="O49" s="20">
        <f t="shared" si="7"/>
        <v>0</v>
      </c>
      <c r="P49" s="40">
        <f t="shared" si="8"/>
        <v>0</v>
      </c>
    </row>
    <row r="50" spans="1:16" x14ac:dyDescent="0.3">
      <c r="A50" s="39"/>
      <c r="B50" s="183"/>
      <c r="C50" s="183"/>
      <c r="D50" s="15"/>
      <c r="E50" s="15"/>
      <c r="F50" s="15"/>
      <c r="G50" s="181"/>
      <c r="H50" s="16">
        <f t="shared" si="0"/>
        <v>0</v>
      </c>
      <c r="I50" s="17"/>
      <c r="J50" s="43">
        <f t="shared" si="2"/>
        <v>0</v>
      </c>
      <c r="K50" s="18">
        <f t="shared" si="6"/>
        <v>0</v>
      </c>
      <c r="L50" s="16">
        <f t="shared" si="1"/>
        <v>0</v>
      </c>
      <c r="M50" s="19"/>
      <c r="N50" s="19"/>
      <c r="O50" s="20">
        <f t="shared" si="7"/>
        <v>0</v>
      </c>
      <c r="P50" s="40">
        <f t="shared" si="8"/>
        <v>0</v>
      </c>
    </row>
    <row r="51" spans="1:16" x14ac:dyDescent="0.3">
      <c r="A51" s="39"/>
      <c r="B51" s="183"/>
      <c r="C51" s="183"/>
      <c r="D51" s="15"/>
      <c r="E51" s="15"/>
      <c r="F51" s="15"/>
      <c r="G51" s="181"/>
      <c r="H51" s="16">
        <f t="shared" si="0"/>
        <v>0</v>
      </c>
      <c r="I51" s="17"/>
      <c r="J51" s="43">
        <f t="shared" si="2"/>
        <v>0</v>
      </c>
      <c r="K51" s="18">
        <f t="shared" si="6"/>
        <v>0</v>
      </c>
      <c r="L51" s="16">
        <f t="shared" si="1"/>
        <v>0</v>
      </c>
      <c r="M51" s="19"/>
      <c r="N51" s="19"/>
      <c r="O51" s="20">
        <f t="shared" si="7"/>
        <v>0</v>
      </c>
      <c r="P51" s="40">
        <f t="shared" si="8"/>
        <v>0</v>
      </c>
    </row>
    <row r="52" spans="1:16" x14ac:dyDescent="0.3">
      <c r="A52" s="39"/>
      <c r="B52" s="183"/>
      <c r="C52" s="183"/>
      <c r="D52" s="15"/>
      <c r="E52" s="15"/>
      <c r="F52" s="15"/>
      <c r="G52" s="181"/>
      <c r="H52" s="16">
        <f t="shared" si="0"/>
        <v>0</v>
      </c>
      <c r="I52" s="17"/>
      <c r="J52" s="43">
        <f t="shared" si="2"/>
        <v>0</v>
      </c>
      <c r="K52" s="18">
        <f t="shared" si="6"/>
        <v>0</v>
      </c>
      <c r="L52" s="16">
        <f t="shared" si="1"/>
        <v>0</v>
      </c>
      <c r="M52" s="19"/>
      <c r="N52" s="19"/>
      <c r="O52" s="20">
        <f t="shared" si="7"/>
        <v>0</v>
      </c>
      <c r="P52" s="40">
        <f t="shared" si="8"/>
        <v>0</v>
      </c>
    </row>
    <row r="53" spans="1:16" x14ac:dyDescent="0.3">
      <c r="A53" s="39"/>
      <c r="B53" s="183"/>
      <c r="C53" s="183"/>
      <c r="D53" s="15"/>
      <c r="E53" s="15"/>
      <c r="F53" s="15"/>
      <c r="G53" s="181"/>
      <c r="H53" s="16">
        <f t="shared" si="0"/>
        <v>0</v>
      </c>
      <c r="I53" s="17"/>
      <c r="J53" s="43">
        <f t="shared" si="2"/>
        <v>0</v>
      </c>
      <c r="K53" s="18">
        <f t="shared" si="6"/>
        <v>0</v>
      </c>
      <c r="L53" s="16">
        <f t="shared" si="1"/>
        <v>0</v>
      </c>
      <c r="M53" s="19"/>
      <c r="N53" s="19"/>
      <c r="O53" s="20">
        <f t="shared" si="7"/>
        <v>0</v>
      </c>
      <c r="P53" s="40">
        <f t="shared" si="8"/>
        <v>0</v>
      </c>
    </row>
    <row r="54" spans="1:16" x14ac:dyDescent="0.3">
      <c r="A54" s="39"/>
      <c r="B54" s="183"/>
      <c r="C54" s="183"/>
      <c r="D54" s="15"/>
      <c r="E54" s="15"/>
      <c r="F54" s="15"/>
      <c r="G54" s="181"/>
      <c r="H54" s="16">
        <f t="shared" si="0"/>
        <v>0</v>
      </c>
      <c r="I54" s="196"/>
      <c r="J54" s="43">
        <f t="shared" si="2"/>
        <v>0</v>
      </c>
      <c r="K54" s="18">
        <f t="shared" ref="K54:K57" si="12">IF(H54&gt;0,H54-J54,0)</f>
        <v>0</v>
      </c>
      <c r="L54" s="16">
        <f t="shared" si="1"/>
        <v>0</v>
      </c>
      <c r="M54" s="19"/>
      <c r="N54" s="19"/>
      <c r="O54" s="20">
        <f t="shared" ref="O54:O57" si="13">H54+L54+M54</f>
        <v>0</v>
      </c>
      <c r="P54" s="40">
        <f t="shared" ref="P54:P57" si="14">O54-N54-H54</f>
        <v>0</v>
      </c>
    </row>
    <row r="55" spans="1:16" x14ac:dyDescent="0.3">
      <c r="A55" s="39"/>
      <c r="B55" s="183"/>
      <c r="C55" s="183"/>
      <c r="D55" s="15"/>
      <c r="E55" s="15"/>
      <c r="F55" s="15"/>
      <c r="G55" s="181"/>
      <c r="H55" s="16">
        <f t="shared" si="0"/>
        <v>0</v>
      </c>
      <c r="I55" s="196"/>
      <c r="J55" s="43">
        <f t="shared" si="2"/>
        <v>0</v>
      </c>
      <c r="K55" s="18">
        <f t="shared" si="12"/>
        <v>0</v>
      </c>
      <c r="L55" s="16">
        <f t="shared" si="1"/>
        <v>0</v>
      </c>
      <c r="M55" s="19"/>
      <c r="N55" s="19"/>
      <c r="O55" s="20">
        <f t="shared" si="13"/>
        <v>0</v>
      </c>
      <c r="P55" s="40">
        <f t="shared" si="14"/>
        <v>0</v>
      </c>
    </row>
    <row r="56" spans="1:16" x14ac:dyDescent="0.3">
      <c r="A56" s="39"/>
      <c r="B56" s="183"/>
      <c r="C56" s="183"/>
      <c r="D56" s="15"/>
      <c r="E56" s="15"/>
      <c r="F56" s="15"/>
      <c r="G56" s="181"/>
      <c r="H56" s="16">
        <f t="shared" si="0"/>
        <v>0</v>
      </c>
      <c r="I56" s="196"/>
      <c r="J56" s="43">
        <f t="shared" si="2"/>
        <v>0</v>
      </c>
      <c r="K56" s="18">
        <f t="shared" si="12"/>
        <v>0</v>
      </c>
      <c r="L56" s="16">
        <f t="shared" si="1"/>
        <v>0</v>
      </c>
      <c r="M56" s="19"/>
      <c r="N56" s="19"/>
      <c r="O56" s="20">
        <f t="shared" si="13"/>
        <v>0</v>
      </c>
      <c r="P56" s="40">
        <f t="shared" si="14"/>
        <v>0</v>
      </c>
    </row>
    <row r="57" spans="1:16" x14ac:dyDescent="0.3">
      <c r="A57" s="39"/>
      <c r="B57" s="183"/>
      <c r="C57" s="183"/>
      <c r="D57" s="15"/>
      <c r="E57" s="15"/>
      <c r="F57" s="15"/>
      <c r="G57" s="181"/>
      <c r="H57" s="16">
        <f t="shared" si="0"/>
        <v>0</v>
      </c>
      <c r="I57" s="196"/>
      <c r="J57" s="43">
        <f t="shared" si="2"/>
        <v>0</v>
      </c>
      <c r="K57" s="18">
        <f t="shared" si="12"/>
        <v>0</v>
      </c>
      <c r="L57" s="16">
        <f t="shared" si="1"/>
        <v>0</v>
      </c>
      <c r="M57" s="19"/>
      <c r="N57" s="19"/>
      <c r="O57" s="20">
        <f t="shared" si="13"/>
        <v>0</v>
      </c>
      <c r="P57" s="40">
        <f t="shared" si="14"/>
        <v>0</v>
      </c>
    </row>
    <row r="58" spans="1:16" x14ac:dyDescent="0.3">
      <c r="A58" s="39"/>
      <c r="B58" s="183"/>
      <c r="C58" s="183"/>
      <c r="D58" s="15"/>
      <c r="E58" s="15"/>
      <c r="F58" s="15"/>
      <c r="G58" s="181"/>
      <c r="H58" s="16">
        <f t="shared" si="0"/>
        <v>0</v>
      </c>
      <c r="I58" s="196"/>
      <c r="J58" s="43">
        <f t="shared" si="2"/>
        <v>0</v>
      </c>
      <c r="K58" s="18">
        <f>IF(H58&gt;0,H58-J58,0)</f>
        <v>0</v>
      </c>
      <c r="L58" s="16">
        <f t="shared" si="1"/>
        <v>0</v>
      </c>
      <c r="M58" s="19"/>
      <c r="N58" s="19"/>
      <c r="O58" s="20">
        <f>H58+L58+M58</f>
        <v>0</v>
      </c>
      <c r="P58" s="40">
        <f>O58-N58-H58</f>
        <v>0</v>
      </c>
    </row>
    <row r="59" spans="1:16" x14ac:dyDescent="0.3">
      <c r="A59" s="39"/>
      <c r="B59" s="183"/>
      <c r="C59" s="183"/>
      <c r="D59" s="15"/>
      <c r="E59" s="15"/>
      <c r="F59" s="15"/>
      <c r="G59" s="181"/>
      <c r="H59" s="16">
        <f t="shared" si="0"/>
        <v>0</v>
      </c>
      <c r="I59" s="196"/>
      <c r="J59" s="43">
        <f t="shared" si="2"/>
        <v>0</v>
      </c>
      <c r="K59" s="18">
        <f>IF(H59&gt;0,H59-J59,0)</f>
        <v>0</v>
      </c>
      <c r="L59" s="16">
        <f t="shared" si="1"/>
        <v>0</v>
      </c>
      <c r="M59" s="19"/>
      <c r="N59" s="19"/>
      <c r="O59" s="20">
        <f>H59+L59+M59</f>
        <v>0</v>
      </c>
      <c r="P59" s="40">
        <f>O59-N59-H59</f>
        <v>0</v>
      </c>
    </row>
    <row r="60" spans="1:16" x14ac:dyDescent="0.3">
      <c r="A60" s="216" t="s">
        <v>866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8"/>
    </row>
    <row r="61" spans="1:16" x14ac:dyDescent="0.3">
      <c r="A61" s="39"/>
      <c r="B61" s="183"/>
      <c r="C61" s="183"/>
      <c r="D61" s="15"/>
      <c r="E61" s="15"/>
      <c r="F61" s="197" t="s">
        <v>729</v>
      </c>
      <c r="G61" s="181"/>
      <c r="H61" s="19"/>
      <c r="I61" s="17"/>
      <c r="J61" s="198"/>
      <c r="K61" s="199"/>
      <c r="L61" s="19"/>
      <c r="M61" s="19"/>
      <c r="N61" s="19"/>
      <c r="O61" s="200"/>
      <c r="P61" s="201"/>
    </row>
    <row r="62" spans="1:16" x14ac:dyDescent="0.3">
      <c r="A62" s="39"/>
      <c r="B62" s="183"/>
      <c r="C62" s="183"/>
      <c r="D62" s="15"/>
      <c r="E62" s="15"/>
      <c r="F62" s="197" t="s">
        <v>729</v>
      </c>
      <c r="G62" s="181"/>
      <c r="H62" s="19"/>
      <c r="I62" s="17"/>
      <c r="J62" s="198"/>
      <c r="K62" s="199"/>
      <c r="L62" s="19"/>
      <c r="M62" s="19"/>
      <c r="N62" s="19"/>
      <c r="O62" s="200"/>
      <c r="P62" s="201"/>
    </row>
    <row r="63" spans="1:16" x14ac:dyDescent="0.3">
      <c r="A63" s="39"/>
      <c r="B63" s="183"/>
      <c r="C63" s="183"/>
      <c r="D63" s="15"/>
      <c r="E63" s="15"/>
      <c r="F63" s="197" t="s">
        <v>729</v>
      </c>
      <c r="G63" s="181"/>
      <c r="H63" s="19"/>
      <c r="I63" s="17"/>
      <c r="J63" s="198"/>
      <c r="K63" s="199"/>
      <c r="L63" s="19"/>
      <c r="M63" s="19"/>
      <c r="N63" s="19"/>
      <c r="O63" s="200"/>
      <c r="P63" s="201"/>
    </row>
    <row r="64" spans="1:16" x14ac:dyDescent="0.3">
      <c r="A64" s="39"/>
      <c r="B64" s="183"/>
      <c r="C64" s="183"/>
      <c r="D64" s="15"/>
      <c r="E64" s="15"/>
      <c r="F64" s="197" t="s">
        <v>729</v>
      </c>
      <c r="G64" s="181"/>
      <c r="H64" s="19"/>
      <c r="I64" s="17"/>
      <c r="J64" s="198"/>
      <c r="K64" s="199"/>
      <c r="L64" s="19"/>
      <c r="M64" s="19"/>
      <c r="N64" s="19"/>
      <c r="O64" s="200"/>
      <c r="P64" s="201"/>
    </row>
    <row r="65" spans="1:16" x14ac:dyDescent="0.3">
      <c r="A65" s="39"/>
      <c r="B65" s="183"/>
      <c r="C65" s="183"/>
      <c r="D65" s="15"/>
      <c r="E65" s="15"/>
      <c r="F65" s="197" t="s">
        <v>729</v>
      </c>
      <c r="G65" s="181"/>
      <c r="H65" s="19"/>
      <c r="I65" s="17"/>
      <c r="J65" s="198"/>
      <c r="K65" s="199"/>
      <c r="L65" s="19"/>
      <c r="M65" s="19"/>
      <c r="N65" s="19"/>
      <c r="O65" s="200"/>
      <c r="P65" s="201"/>
    </row>
    <row r="66" spans="1:16" x14ac:dyDescent="0.3">
      <c r="A66" s="39"/>
      <c r="B66" s="183"/>
      <c r="C66" s="183"/>
      <c r="D66" s="15"/>
      <c r="E66" s="15"/>
      <c r="F66" s="197" t="s">
        <v>729</v>
      </c>
      <c r="G66" s="181"/>
      <c r="H66" s="19"/>
      <c r="I66" s="17"/>
      <c r="J66" s="198"/>
      <c r="K66" s="199"/>
      <c r="L66" s="19"/>
      <c r="M66" s="19"/>
      <c r="N66" s="19"/>
      <c r="O66" s="200"/>
      <c r="P66" s="201"/>
    </row>
    <row r="67" spans="1:16" x14ac:dyDescent="0.3">
      <c r="A67" s="21" t="s">
        <v>62</v>
      </c>
      <c r="B67" s="195"/>
      <c r="C67" s="195"/>
      <c r="D67" s="22"/>
      <c r="E67" s="22"/>
      <c r="F67" s="22"/>
      <c r="G67" s="22"/>
      <c r="H67" s="23">
        <f t="shared" ref="H67:P67" si="15">SUM(H5:H66)</f>
        <v>0</v>
      </c>
      <c r="I67" s="22"/>
      <c r="J67" s="23">
        <f t="shared" si="15"/>
        <v>0</v>
      </c>
      <c r="K67" s="23">
        <f t="shared" si="15"/>
        <v>0</v>
      </c>
      <c r="L67" s="24">
        <f t="shared" si="15"/>
        <v>0</v>
      </c>
      <c r="M67" s="24">
        <f t="shared" si="15"/>
        <v>0</v>
      </c>
      <c r="N67" s="24">
        <f t="shared" si="15"/>
        <v>0</v>
      </c>
      <c r="O67" s="24">
        <f t="shared" si="15"/>
        <v>0</v>
      </c>
      <c r="P67" s="25">
        <f t="shared" si="15"/>
        <v>0</v>
      </c>
    </row>
    <row r="68" spans="1:16" ht="37.5" customHeight="1" x14ac:dyDescent="0.3">
      <c r="A68" s="252" t="s">
        <v>731</v>
      </c>
      <c r="B68" s="253"/>
      <c r="C68" s="184"/>
      <c r="D68" s="244" t="s">
        <v>704</v>
      </c>
      <c r="E68" s="245"/>
      <c r="F68" s="245"/>
      <c r="G68" s="245"/>
      <c r="H68" s="246"/>
      <c r="I68" s="230" t="s">
        <v>97</v>
      </c>
      <c r="J68" s="231"/>
      <c r="K68" s="44" t="s">
        <v>56</v>
      </c>
      <c r="L68" s="45" t="s">
        <v>57</v>
      </c>
      <c r="M68" s="46" t="s">
        <v>31</v>
      </c>
      <c r="N68" s="47" t="s">
        <v>60</v>
      </c>
      <c r="O68" s="45" t="s">
        <v>41</v>
      </c>
      <c r="P68" s="48" t="s">
        <v>42</v>
      </c>
    </row>
    <row r="69" spans="1:16" x14ac:dyDescent="0.3">
      <c r="A69" s="241" t="s">
        <v>61</v>
      </c>
      <c r="B69" s="242"/>
      <c r="C69" s="243"/>
      <c r="D69" s="219">
        <f>$D$2</f>
        <v>0</v>
      </c>
      <c r="E69" s="219"/>
      <c r="F69" s="219"/>
      <c r="G69" s="219" t="str">
        <f>IF($D$2=0,"",IF(HLOOKUP($D$2,Parishes,2,FALSE)=0,"",HLOOKUP($D$2,Parishes,2,FALSE)))</f>
        <v/>
      </c>
      <c r="H69" s="219"/>
      <c r="I69" s="221" t="str">
        <f>IFERROR(VLOOKUP(G69,CMS!A:B,2,0),"")</f>
        <v/>
      </c>
      <c r="J69" s="221"/>
      <c r="K69" s="18">
        <f t="shared" ref="K69:K84" si="16">IF(G69="",0,SUMIF($B$5:$B$66,$G69,$K$5:$K$66))</f>
        <v>0</v>
      </c>
      <c r="L69" s="16">
        <f t="shared" ref="L69:P78" si="17">IF($G69="",0,SUMIF($B$5:$B$66,$G69,L$5:L$66))</f>
        <v>0</v>
      </c>
      <c r="M69" s="19">
        <f t="shared" si="17"/>
        <v>0</v>
      </c>
      <c r="N69" s="19">
        <f t="shared" si="17"/>
        <v>0</v>
      </c>
      <c r="O69" s="20">
        <f t="shared" si="17"/>
        <v>0</v>
      </c>
      <c r="P69" s="18">
        <f t="shared" si="17"/>
        <v>0</v>
      </c>
    </row>
    <row r="70" spans="1:16" x14ac:dyDescent="0.3">
      <c r="A70" s="238" t="s">
        <v>96</v>
      </c>
      <c r="B70" s="239"/>
      <c r="C70" s="240"/>
      <c r="D70" s="220">
        <f>$D$3</f>
        <v>0</v>
      </c>
      <c r="E70" s="220"/>
      <c r="F70" s="220"/>
      <c r="G70" s="219" t="str">
        <f>IF($D$2=0,"",IF(HLOOKUP($D$2,Parishes,3,FALSE)=0,"",HLOOKUP($D$2,Parishes,3,FALSE)))</f>
        <v/>
      </c>
      <c r="H70" s="219"/>
      <c r="I70" s="221" t="str">
        <f>IFERROR(VLOOKUP(G70,CMS!A:B,2,0),"")</f>
        <v/>
      </c>
      <c r="J70" s="221"/>
      <c r="K70" s="18">
        <f t="shared" si="16"/>
        <v>0</v>
      </c>
      <c r="L70" s="16">
        <f t="shared" si="17"/>
        <v>0</v>
      </c>
      <c r="M70" s="19">
        <f t="shared" si="17"/>
        <v>0</v>
      </c>
      <c r="N70" s="19">
        <f t="shared" si="17"/>
        <v>0</v>
      </c>
      <c r="O70" s="20">
        <f t="shared" si="17"/>
        <v>0</v>
      </c>
      <c r="P70" s="18">
        <f t="shared" si="17"/>
        <v>0</v>
      </c>
    </row>
    <row r="71" spans="1:16" x14ac:dyDescent="0.3">
      <c r="A71" s="238" t="s">
        <v>58</v>
      </c>
      <c r="B71" s="239"/>
      <c r="C71" s="240"/>
      <c r="D71" s="219">
        <f>$H$2</f>
        <v>0</v>
      </c>
      <c r="E71" s="219"/>
      <c r="F71" s="219"/>
      <c r="G71" s="219" t="str">
        <f>IF($D$2=0,"",IF(HLOOKUP($D$2,Parishes,4,FALSE)=0,"",HLOOKUP($D$2,Parishes,4,FALSE)))</f>
        <v/>
      </c>
      <c r="H71" s="219"/>
      <c r="I71" s="221" t="str">
        <f>IFERROR(VLOOKUP(G71,CMS!A:B,2,0),"")</f>
        <v/>
      </c>
      <c r="J71" s="221"/>
      <c r="K71" s="18">
        <f t="shared" si="16"/>
        <v>0</v>
      </c>
      <c r="L71" s="16">
        <f t="shared" si="17"/>
        <v>0</v>
      </c>
      <c r="M71" s="19">
        <f t="shared" si="17"/>
        <v>0</v>
      </c>
      <c r="N71" s="19">
        <f t="shared" si="17"/>
        <v>0</v>
      </c>
      <c r="O71" s="20">
        <f t="shared" si="17"/>
        <v>0</v>
      </c>
      <c r="P71" s="18">
        <f t="shared" si="17"/>
        <v>0</v>
      </c>
    </row>
    <row r="72" spans="1:16" x14ac:dyDescent="0.3">
      <c r="A72" s="235" t="s">
        <v>59</v>
      </c>
      <c r="B72" s="236"/>
      <c r="C72" s="237"/>
      <c r="D72" s="219">
        <f>$H$3</f>
        <v>0</v>
      </c>
      <c r="E72" s="219"/>
      <c r="F72" s="219"/>
      <c r="G72" s="219" t="str">
        <f>IF($D$2=0,"",IF(HLOOKUP($D$2,Parishes,5,FALSE)=0,"",HLOOKUP($D$2,Parishes,5,FALSE)))</f>
        <v/>
      </c>
      <c r="H72" s="219"/>
      <c r="I72" s="221" t="str">
        <f>IFERROR(VLOOKUP(G72,CMS!A:B,2,0),"")</f>
        <v/>
      </c>
      <c r="J72" s="221"/>
      <c r="K72" s="18">
        <f t="shared" si="16"/>
        <v>0</v>
      </c>
      <c r="L72" s="16">
        <f t="shared" si="17"/>
        <v>0</v>
      </c>
      <c r="M72" s="19">
        <f t="shared" si="17"/>
        <v>0</v>
      </c>
      <c r="N72" s="19">
        <f t="shared" si="17"/>
        <v>0</v>
      </c>
      <c r="O72" s="20">
        <f t="shared" si="17"/>
        <v>0</v>
      </c>
      <c r="P72" s="18">
        <f t="shared" si="17"/>
        <v>0</v>
      </c>
    </row>
    <row r="73" spans="1:16" x14ac:dyDescent="0.3">
      <c r="A73" s="26" t="s">
        <v>732</v>
      </c>
      <c r="B73" s="27"/>
      <c r="C73" s="27"/>
      <c r="D73" s="28"/>
      <c r="E73" s="28"/>
      <c r="F73" s="29"/>
      <c r="G73" s="222" t="str">
        <f>IF($D$2=0,"",IF(HLOOKUP($D$2,Parishes,6,FALSE)=0,"",HLOOKUP($D$2,Parishes,6,FALSE)))</f>
        <v/>
      </c>
      <c r="H73" s="219"/>
      <c r="I73" s="221" t="str">
        <f>IFERROR(VLOOKUP(G73,CMS!A:B,2,0),"")</f>
        <v/>
      </c>
      <c r="J73" s="221"/>
      <c r="K73" s="18">
        <f t="shared" si="16"/>
        <v>0</v>
      </c>
      <c r="L73" s="16">
        <f t="shared" si="17"/>
        <v>0</v>
      </c>
      <c r="M73" s="19">
        <f t="shared" si="17"/>
        <v>0</v>
      </c>
      <c r="N73" s="19">
        <f t="shared" si="17"/>
        <v>0</v>
      </c>
      <c r="O73" s="20">
        <f t="shared" si="17"/>
        <v>0</v>
      </c>
      <c r="P73" s="18">
        <f t="shared" si="17"/>
        <v>0</v>
      </c>
    </row>
    <row r="74" spans="1:16" x14ac:dyDescent="0.3">
      <c r="A74" s="224"/>
      <c r="B74" s="225"/>
      <c r="C74" s="225"/>
      <c r="D74" s="225"/>
      <c r="E74" s="225"/>
      <c r="F74" s="226"/>
      <c r="G74" s="222" t="str">
        <f>IF($D$2=0,"",IF(HLOOKUP($D$2,Parishes,7,FALSE)=0,"",HLOOKUP($D$2,Parishes,7,FALSE)))</f>
        <v/>
      </c>
      <c r="H74" s="219"/>
      <c r="I74" s="221" t="str">
        <f>IFERROR(VLOOKUP(G74,CMS!A:B,2,0),"")</f>
        <v/>
      </c>
      <c r="J74" s="221"/>
      <c r="K74" s="18">
        <f t="shared" si="16"/>
        <v>0</v>
      </c>
      <c r="L74" s="16">
        <f t="shared" si="17"/>
        <v>0</v>
      </c>
      <c r="M74" s="19">
        <f t="shared" si="17"/>
        <v>0</v>
      </c>
      <c r="N74" s="19">
        <f t="shared" si="17"/>
        <v>0</v>
      </c>
      <c r="O74" s="20">
        <f t="shared" si="17"/>
        <v>0</v>
      </c>
      <c r="P74" s="18">
        <f t="shared" si="17"/>
        <v>0</v>
      </c>
    </row>
    <row r="75" spans="1:16" x14ac:dyDescent="0.3">
      <c r="A75" s="224"/>
      <c r="B75" s="225"/>
      <c r="C75" s="225"/>
      <c r="D75" s="225"/>
      <c r="E75" s="225"/>
      <c r="F75" s="226"/>
      <c r="G75" s="222" t="str">
        <f>IF($D$2=0,"",IF(HLOOKUP($D$2,Parishes,8,FALSE)=0,"",HLOOKUP($D$2,Parishes,8,FALSE)))</f>
        <v/>
      </c>
      <c r="H75" s="219"/>
      <c r="I75" s="221" t="str">
        <f>IFERROR(VLOOKUP(G75,CMS!A:B,2,0),"")</f>
        <v/>
      </c>
      <c r="J75" s="221"/>
      <c r="K75" s="18">
        <f t="shared" si="16"/>
        <v>0</v>
      </c>
      <c r="L75" s="16">
        <f t="shared" si="17"/>
        <v>0</v>
      </c>
      <c r="M75" s="19">
        <f t="shared" si="17"/>
        <v>0</v>
      </c>
      <c r="N75" s="19">
        <f t="shared" si="17"/>
        <v>0</v>
      </c>
      <c r="O75" s="20">
        <f t="shared" si="17"/>
        <v>0</v>
      </c>
      <c r="P75" s="18">
        <f t="shared" si="17"/>
        <v>0</v>
      </c>
    </row>
    <row r="76" spans="1:16" x14ac:dyDescent="0.3">
      <c r="A76" s="224"/>
      <c r="B76" s="225"/>
      <c r="C76" s="225"/>
      <c r="D76" s="225"/>
      <c r="E76" s="225"/>
      <c r="F76" s="226"/>
      <c r="G76" s="222" t="str">
        <f>IF($D$2=0,"",IF(HLOOKUP($D$2,Parishes,9,FALSE)=0,"",HLOOKUP($D$2,Parishes,9,FALSE)))</f>
        <v/>
      </c>
      <c r="H76" s="219"/>
      <c r="I76" s="221" t="str">
        <f>IFERROR(VLOOKUP(G76,CMS!A:B,2,0),"")</f>
        <v/>
      </c>
      <c r="J76" s="221"/>
      <c r="K76" s="18">
        <f t="shared" si="16"/>
        <v>0</v>
      </c>
      <c r="L76" s="16">
        <f t="shared" si="17"/>
        <v>0</v>
      </c>
      <c r="M76" s="19">
        <f t="shared" si="17"/>
        <v>0</v>
      </c>
      <c r="N76" s="19">
        <f t="shared" si="17"/>
        <v>0</v>
      </c>
      <c r="O76" s="20">
        <f t="shared" si="17"/>
        <v>0</v>
      </c>
      <c r="P76" s="18">
        <f t="shared" si="17"/>
        <v>0</v>
      </c>
    </row>
    <row r="77" spans="1:16" x14ac:dyDescent="0.3">
      <c r="A77" s="224"/>
      <c r="B77" s="225"/>
      <c r="C77" s="225"/>
      <c r="D77" s="225"/>
      <c r="E77" s="225"/>
      <c r="F77" s="226"/>
      <c r="G77" s="222" t="str">
        <f>IF($D$2=0,"",IF(HLOOKUP($D$2,Parishes,10,FALSE)=0,"",HLOOKUP($D$2,Parishes,10,FALSE)))</f>
        <v/>
      </c>
      <c r="H77" s="219"/>
      <c r="I77" s="221" t="str">
        <f>IFERROR(VLOOKUP(G77,CMS!A:B,2,0),"")</f>
        <v/>
      </c>
      <c r="J77" s="221"/>
      <c r="K77" s="18">
        <f t="shared" si="16"/>
        <v>0</v>
      </c>
      <c r="L77" s="16">
        <f t="shared" si="17"/>
        <v>0</v>
      </c>
      <c r="M77" s="19">
        <f t="shared" si="17"/>
        <v>0</v>
      </c>
      <c r="N77" s="19">
        <f t="shared" si="17"/>
        <v>0</v>
      </c>
      <c r="O77" s="20">
        <f t="shared" si="17"/>
        <v>0</v>
      </c>
      <c r="P77" s="18">
        <f t="shared" si="17"/>
        <v>0</v>
      </c>
    </row>
    <row r="78" spans="1:16" x14ac:dyDescent="0.3">
      <c r="A78" s="224"/>
      <c r="B78" s="225"/>
      <c r="C78" s="225"/>
      <c r="D78" s="225"/>
      <c r="E78" s="225"/>
      <c r="F78" s="226"/>
      <c r="G78" s="222" t="str">
        <f>IF($D$2=0,"",IF(HLOOKUP($D$2,Parishes,11,FALSE)=0,"",HLOOKUP($D$2,Parishes,11,FALSE)))</f>
        <v/>
      </c>
      <c r="H78" s="219"/>
      <c r="I78" s="221" t="str">
        <f>IFERROR(VLOOKUP(G78,CMS!A:B,2,0),"")</f>
        <v/>
      </c>
      <c r="J78" s="221"/>
      <c r="K78" s="18">
        <f t="shared" si="16"/>
        <v>0</v>
      </c>
      <c r="L78" s="16">
        <f t="shared" si="17"/>
        <v>0</v>
      </c>
      <c r="M78" s="19">
        <f t="shared" si="17"/>
        <v>0</v>
      </c>
      <c r="N78" s="19">
        <f t="shared" si="17"/>
        <v>0</v>
      </c>
      <c r="O78" s="20">
        <f t="shared" si="17"/>
        <v>0</v>
      </c>
      <c r="P78" s="18">
        <f t="shared" si="17"/>
        <v>0</v>
      </c>
    </row>
    <row r="79" spans="1:16" x14ac:dyDescent="0.3">
      <c r="A79" s="224"/>
      <c r="B79" s="225"/>
      <c r="C79" s="225"/>
      <c r="D79" s="225"/>
      <c r="E79" s="225"/>
      <c r="F79" s="226"/>
      <c r="G79" s="222" t="str">
        <f>IF($D$2=0,"",IF(HLOOKUP($D$2,Parishes,12,FALSE)=0,"",HLOOKUP($D$2,Parishes,12,FALSE)))</f>
        <v/>
      </c>
      <c r="H79" s="219"/>
      <c r="I79" s="221" t="str">
        <f>IFERROR(VLOOKUP(G79,CMS!A:B,2,0),"")</f>
        <v/>
      </c>
      <c r="J79" s="221"/>
      <c r="K79" s="18">
        <f t="shared" si="16"/>
        <v>0</v>
      </c>
      <c r="L79" s="16">
        <f t="shared" ref="L79:P84" si="18">IF($G79="",0,SUMIF($B$5:$B$66,$G79,L$5:L$66))</f>
        <v>0</v>
      </c>
      <c r="M79" s="19">
        <f t="shared" si="18"/>
        <v>0</v>
      </c>
      <c r="N79" s="19">
        <f t="shared" si="18"/>
        <v>0</v>
      </c>
      <c r="O79" s="20">
        <f t="shared" si="18"/>
        <v>0</v>
      </c>
      <c r="P79" s="18">
        <f t="shared" si="18"/>
        <v>0</v>
      </c>
    </row>
    <row r="80" spans="1:16" x14ac:dyDescent="0.3">
      <c r="A80" s="224"/>
      <c r="B80" s="225"/>
      <c r="C80" s="225"/>
      <c r="D80" s="225"/>
      <c r="E80" s="225"/>
      <c r="F80" s="226"/>
      <c r="G80" s="222" t="str">
        <f>IF($D$2=0,"",IF(HLOOKUP($D$2,Parishes,13,FALSE)=0,"",HLOOKUP($D$2,Parishes,13,FALSE)))</f>
        <v/>
      </c>
      <c r="H80" s="219"/>
      <c r="I80" s="221" t="str">
        <f>IFERROR(VLOOKUP(G80,CMS!A:B,2,0),"")</f>
        <v/>
      </c>
      <c r="J80" s="221"/>
      <c r="K80" s="18">
        <f t="shared" si="16"/>
        <v>0</v>
      </c>
      <c r="L80" s="16">
        <f t="shared" si="18"/>
        <v>0</v>
      </c>
      <c r="M80" s="19">
        <f t="shared" si="18"/>
        <v>0</v>
      </c>
      <c r="N80" s="19">
        <f t="shared" si="18"/>
        <v>0</v>
      </c>
      <c r="O80" s="20">
        <f t="shared" si="18"/>
        <v>0</v>
      </c>
      <c r="P80" s="18">
        <f t="shared" si="18"/>
        <v>0</v>
      </c>
    </row>
    <row r="81" spans="1:16" x14ac:dyDescent="0.3">
      <c r="A81" s="224"/>
      <c r="B81" s="225"/>
      <c r="C81" s="225"/>
      <c r="D81" s="225"/>
      <c r="E81" s="225"/>
      <c r="F81" s="226"/>
      <c r="G81" s="222" t="str">
        <f>IF($D$2=0,"",IF(HLOOKUP($D$2,Parishes,14,FALSE)=0,"",HLOOKUP($D$2,Parishes,14,FALSE)))</f>
        <v/>
      </c>
      <c r="H81" s="219"/>
      <c r="I81" s="221" t="str">
        <f>IFERROR(VLOOKUP(G81,CMS!A:B,2,0),"")</f>
        <v/>
      </c>
      <c r="J81" s="221"/>
      <c r="K81" s="18">
        <f t="shared" si="16"/>
        <v>0</v>
      </c>
      <c r="L81" s="16">
        <f t="shared" si="18"/>
        <v>0</v>
      </c>
      <c r="M81" s="19">
        <f t="shared" si="18"/>
        <v>0</v>
      </c>
      <c r="N81" s="19">
        <f t="shared" si="18"/>
        <v>0</v>
      </c>
      <c r="O81" s="20">
        <f t="shared" si="18"/>
        <v>0</v>
      </c>
      <c r="P81" s="18">
        <f t="shared" si="18"/>
        <v>0</v>
      </c>
    </row>
    <row r="82" spans="1:16" x14ac:dyDescent="0.3">
      <c r="A82" s="224"/>
      <c r="B82" s="225"/>
      <c r="C82" s="225"/>
      <c r="D82" s="225"/>
      <c r="E82" s="225"/>
      <c r="F82" s="226"/>
      <c r="G82" s="222" t="str">
        <f>IF($D$2=0,"",IF(HLOOKUP($D$2,Parishes,15,FALSE)=0,"",HLOOKUP($D$2,Parishes,15,FALSE)))</f>
        <v/>
      </c>
      <c r="H82" s="219"/>
      <c r="I82" s="221" t="str">
        <f>IFERROR(VLOOKUP(G82,CMS!A:B,2,0),"")</f>
        <v/>
      </c>
      <c r="J82" s="221"/>
      <c r="K82" s="18">
        <f t="shared" si="16"/>
        <v>0</v>
      </c>
      <c r="L82" s="16">
        <f t="shared" si="18"/>
        <v>0</v>
      </c>
      <c r="M82" s="19">
        <f t="shared" si="18"/>
        <v>0</v>
      </c>
      <c r="N82" s="19">
        <f t="shared" si="18"/>
        <v>0</v>
      </c>
      <c r="O82" s="20">
        <f t="shared" si="18"/>
        <v>0</v>
      </c>
      <c r="P82" s="18">
        <f t="shared" si="18"/>
        <v>0</v>
      </c>
    </row>
    <row r="83" spans="1:16" x14ac:dyDescent="0.3">
      <c r="A83" s="224"/>
      <c r="B83" s="225"/>
      <c r="C83" s="225"/>
      <c r="D83" s="225"/>
      <c r="E83" s="225"/>
      <c r="F83" s="226"/>
      <c r="G83" s="222" t="str">
        <f>IF($D$2=0,"",IF(HLOOKUP($D$2,Parishes,16,FALSE)=0,"",HLOOKUP($D$2,Parishes,16,FALSE)))</f>
        <v/>
      </c>
      <c r="H83" s="219"/>
      <c r="I83" s="221" t="str">
        <f>IFERROR(VLOOKUP(G83,CMS!A:B,2,0),"")</f>
        <v/>
      </c>
      <c r="J83" s="221"/>
      <c r="K83" s="18">
        <f t="shared" si="16"/>
        <v>0</v>
      </c>
      <c r="L83" s="16">
        <f t="shared" si="18"/>
        <v>0</v>
      </c>
      <c r="M83" s="19">
        <f t="shared" si="18"/>
        <v>0</v>
      </c>
      <c r="N83" s="19">
        <f t="shared" si="18"/>
        <v>0</v>
      </c>
      <c r="O83" s="20">
        <f t="shared" si="18"/>
        <v>0</v>
      </c>
      <c r="P83" s="18">
        <f t="shared" si="18"/>
        <v>0</v>
      </c>
    </row>
    <row r="84" spans="1:16" ht="13.5" thickBot="1" x14ac:dyDescent="0.35">
      <c r="A84" s="224"/>
      <c r="B84" s="225"/>
      <c r="C84" s="225"/>
      <c r="D84" s="225"/>
      <c r="E84" s="225"/>
      <c r="F84" s="226"/>
      <c r="G84" s="222" t="str">
        <f>IF($D$2=0,"",IF(HLOOKUP($D$2,Parishes,17,FALSE)=0,"",HLOOKUP($D$2,Parishes,17,FALSE)))</f>
        <v/>
      </c>
      <c r="H84" s="219"/>
      <c r="I84" s="221" t="str">
        <f>IFERROR(VLOOKUP(G84,CMS!A:B,2,0),"")</f>
        <v/>
      </c>
      <c r="J84" s="221"/>
      <c r="K84" s="18">
        <f t="shared" si="16"/>
        <v>0</v>
      </c>
      <c r="L84" s="16">
        <f t="shared" si="18"/>
        <v>0</v>
      </c>
      <c r="M84" s="19">
        <f t="shared" si="18"/>
        <v>0</v>
      </c>
      <c r="N84" s="19">
        <f t="shared" si="18"/>
        <v>0</v>
      </c>
      <c r="O84" s="20">
        <f t="shared" si="18"/>
        <v>0</v>
      </c>
      <c r="P84" s="18">
        <f t="shared" si="18"/>
        <v>0</v>
      </c>
    </row>
    <row r="85" spans="1:16" ht="16" thickBot="1" x14ac:dyDescent="0.4">
      <c r="A85" s="30" t="s">
        <v>733</v>
      </c>
      <c r="B85" s="31"/>
      <c r="C85" s="33"/>
      <c r="D85" s="33"/>
      <c r="E85" s="32"/>
      <c r="F85" s="32"/>
      <c r="G85" s="34"/>
      <c r="H85" s="227" t="s">
        <v>705</v>
      </c>
      <c r="I85" s="228"/>
      <c r="J85" s="229"/>
      <c r="K85" s="35">
        <f t="shared" ref="K85:P85" si="19">SUM(K69:K84)</f>
        <v>0</v>
      </c>
      <c r="L85" s="36">
        <f t="shared" si="19"/>
        <v>0</v>
      </c>
      <c r="M85" s="37">
        <f t="shared" si="19"/>
        <v>0</v>
      </c>
      <c r="N85" s="37">
        <f t="shared" si="19"/>
        <v>0</v>
      </c>
      <c r="O85" s="37">
        <f t="shared" si="19"/>
        <v>0</v>
      </c>
      <c r="P85" s="38">
        <f t="shared" si="19"/>
        <v>0</v>
      </c>
    </row>
  </sheetData>
  <sheetProtection algorithmName="SHA-512" hashValue="Kx4FHFO16kg7mus8C0+eKjYOC1ZYc+3WO5+tFDuTyeBG3tvr+xSMmlXHBi6NBQ5xBuKijEF1my/McLGrhBc5KQ==" saltValue="XP1Mzyg5JxiH0EgA8h4Hqg==" spinCount="100000" sheet="1" formatColumns="0" formatRows="0" autoFilter="0"/>
  <mergeCells count="53">
    <mergeCell ref="G74:H74"/>
    <mergeCell ref="G73:H73"/>
    <mergeCell ref="G72:H72"/>
    <mergeCell ref="G71:H71"/>
    <mergeCell ref="A2:C2"/>
    <mergeCell ref="A3:C3"/>
    <mergeCell ref="A72:C72"/>
    <mergeCell ref="A71:C71"/>
    <mergeCell ref="A70:C70"/>
    <mergeCell ref="A69:C69"/>
    <mergeCell ref="D68:H68"/>
    <mergeCell ref="H3:L3"/>
    <mergeCell ref="H2:L2"/>
    <mergeCell ref="D3:F3"/>
    <mergeCell ref="D2:F2"/>
    <mergeCell ref="A68:B68"/>
    <mergeCell ref="I84:J84"/>
    <mergeCell ref="I79:J79"/>
    <mergeCell ref="I80:J80"/>
    <mergeCell ref="I81:J81"/>
    <mergeCell ref="I82:J82"/>
    <mergeCell ref="I83:J83"/>
    <mergeCell ref="I74:J74"/>
    <mergeCell ref="I75:J75"/>
    <mergeCell ref="I76:J76"/>
    <mergeCell ref="I77:J77"/>
    <mergeCell ref="I78:J78"/>
    <mergeCell ref="G75:H75"/>
    <mergeCell ref="A1:P1"/>
    <mergeCell ref="I69:J69"/>
    <mergeCell ref="A74:F84"/>
    <mergeCell ref="H85:J85"/>
    <mergeCell ref="G84:H84"/>
    <mergeCell ref="G83:H83"/>
    <mergeCell ref="G82:H82"/>
    <mergeCell ref="G81:H81"/>
    <mergeCell ref="G80:H80"/>
    <mergeCell ref="G79:H79"/>
    <mergeCell ref="G78:H78"/>
    <mergeCell ref="G77:H77"/>
    <mergeCell ref="G76:H76"/>
    <mergeCell ref="I68:J68"/>
    <mergeCell ref="I73:J73"/>
    <mergeCell ref="A60:P60"/>
    <mergeCell ref="D72:F72"/>
    <mergeCell ref="D71:F71"/>
    <mergeCell ref="D70:F70"/>
    <mergeCell ref="D69:F69"/>
    <mergeCell ref="I70:J70"/>
    <mergeCell ref="I71:J71"/>
    <mergeCell ref="I72:J72"/>
    <mergeCell ref="G70:H70"/>
    <mergeCell ref="G69:H69"/>
  </mergeCells>
  <conditionalFormatting sqref="A85 E85:G85">
    <cfRule type="cellIs" dxfId="0" priority="4" stopIfTrue="1" operator="lessThan">
      <formula>0</formula>
    </cfRule>
  </conditionalFormatting>
  <dataValidations xWindow="196" yWindow="460" count="5">
    <dataValidation type="list" allowBlank="1" showInputMessage="1" showErrorMessage="1" prompt="Select from dropdown menu" sqref="F5:F59" xr:uid="{00000000-0002-0000-0100-000002000000}">
      <formula1>Category</formula1>
    </dataValidation>
    <dataValidation type="list" allowBlank="1" showInputMessage="1" showErrorMessage="1" prompt="Select from dropdown menu" sqref="G5:G59" xr:uid="{00000000-0002-0000-0100-000003000000}">
      <formula1>INDIRECT($F5)</formula1>
    </dataValidation>
    <dataValidation type="list" showInputMessage="1" showErrorMessage="1" error="Select PCC name from dropdown menu" prompt="List of PCC(s) is based on the Benefice that has been selected_x000a__x000a_Each entry must have a PCC name" sqref="B5:B59 B61:B66" xr:uid="{BD2229F7-1EA1-4E0F-8407-29E61E5AB78A}">
      <formula1>INDIRECT(SUBSTITUTE($D$2,$D$2,VLOOKUP($D$2,benefice2,2,FALSE)))</formula1>
    </dataValidation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" sqref="D2:F2" xr:uid="{2859FA1B-E3CB-4043-893C-433FB7FC2B44}">
      <formula1>benefice</formula1>
    </dataValidation>
    <dataValidation allowBlank="1" showErrorMessage="1" sqref="A60" xr:uid="{D658B2B3-9B8C-4CFB-B334-CE55FF971206}"/>
  </dataValidations>
  <printOptions gridLines="1"/>
  <pageMargins left="0.23622047244094491" right="0.23622047244094491" top="0.74803149606299213" bottom="0.74803149606299213" header="0.31496062992125984" footer="0.31496062992125984"/>
  <pageSetup paperSize="9" scale="42" fitToHeight="2" orientation="landscape" horizontalDpi="4294967293" r:id="rId1"/>
  <rowBreaks count="1" manualBreakCount="1">
    <brk id="67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196" yWindow="460" count="1">
        <x14:dataValidation type="list" allowBlank="1" showInputMessage="1" showErrorMessage="1" xr:uid="{00000000-0002-0000-0100-000005000000}">
          <x14:formula1>
            <xm:f>Category!$B$2</xm:f>
          </x14:formula1>
          <xm:sqref>I5:I59 I61:I66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46"/>
  <sheetViews>
    <sheetView zoomScaleNormal="100" zoomScaleSheetLayoutView="100" workbookViewId="0">
      <selection activeCell="F1" sqref="F1:XFD1048576"/>
    </sheetView>
  </sheetViews>
  <sheetFormatPr defaultColWidth="0" defaultRowHeight="13" zeroHeight="1" x14ac:dyDescent="0.3"/>
  <cols>
    <col min="1" max="1" width="1.7265625" style="69" customWidth="1"/>
    <col min="2" max="2" width="65.453125" style="70" customWidth="1"/>
    <col min="3" max="4" width="6.7265625" style="152" customWidth="1"/>
    <col min="5" max="5" width="6.7265625" style="71" customWidth="1"/>
    <col min="6" max="8" width="16.26953125" style="70" hidden="1" customWidth="1"/>
    <col min="9" max="11" width="16.26953125" style="4" hidden="1" customWidth="1"/>
    <col min="12" max="12" width="16.26953125" style="70" hidden="1" customWidth="1"/>
    <col min="13" max="13" width="16.26953125" style="4" hidden="1" customWidth="1"/>
    <col min="14" max="55" width="16.26953125" style="70" hidden="1" customWidth="1"/>
    <col min="56" max="16384" width="16.26953125" style="4" hidden="1"/>
  </cols>
  <sheetData>
    <row r="1" spans="1:55" x14ac:dyDescent="0.3">
      <c r="A1" s="186" t="s">
        <v>737</v>
      </c>
      <c r="B1" s="187"/>
      <c r="C1" s="188" t="s">
        <v>27</v>
      </c>
      <c r="D1" s="188" t="s">
        <v>26</v>
      </c>
      <c r="E1" s="189" t="s">
        <v>28</v>
      </c>
      <c r="G1" s="71" t="s">
        <v>27</v>
      </c>
      <c r="H1" s="71" t="s">
        <v>26</v>
      </c>
      <c r="I1" s="71" t="s">
        <v>28</v>
      </c>
      <c r="S1" s="70" t="s">
        <v>30</v>
      </c>
    </row>
    <row r="2" spans="1:55" ht="20.25" customHeight="1" x14ac:dyDescent="0.3">
      <c r="A2" s="72"/>
      <c r="B2" s="73" t="s">
        <v>14</v>
      </c>
      <c r="C2" s="74"/>
      <c r="D2" s="74"/>
      <c r="E2" s="75"/>
      <c r="S2" s="70" t="s">
        <v>45</v>
      </c>
    </row>
    <row r="3" spans="1:55" ht="26" x14ac:dyDescent="0.3">
      <c r="A3" s="76"/>
      <c r="B3" s="77" t="s">
        <v>33</v>
      </c>
      <c r="C3" s="78">
        <v>0</v>
      </c>
      <c r="D3" s="78">
        <v>16</v>
      </c>
      <c r="E3" s="79">
        <f>SUM(C3:D3)</f>
        <v>16</v>
      </c>
      <c r="F3" s="70" t="s">
        <v>54</v>
      </c>
      <c r="G3" s="70">
        <v>0</v>
      </c>
      <c r="H3" s="70">
        <v>16</v>
      </c>
      <c r="I3" s="70">
        <v>16</v>
      </c>
      <c r="K3" s="80"/>
      <c r="S3" s="70" t="s">
        <v>46</v>
      </c>
    </row>
    <row r="4" spans="1:55" ht="26" x14ac:dyDescent="0.3">
      <c r="A4" s="81"/>
      <c r="B4" s="82" t="s">
        <v>32</v>
      </c>
      <c r="C4" s="83">
        <v>0</v>
      </c>
      <c r="D4" s="83">
        <v>16</v>
      </c>
      <c r="E4" s="84">
        <f t="shared" ref="E4:E44" si="0">SUM(C4:D4)</f>
        <v>16</v>
      </c>
      <c r="F4" s="70" t="s">
        <v>50</v>
      </c>
      <c r="G4" s="70">
        <v>0</v>
      </c>
      <c r="H4" s="70">
        <v>16</v>
      </c>
      <c r="I4" s="70">
        <v>16</v>
      </c>
      <c r="S4" s="70" t="s">
        <v>47</v>
      </c>
    </row>
    <row r="5" spans="1:55" ht="24" customHeight="1" x14ac:dyDescent="0.3">
      <c r="A5" s="85"/>
      <c r="B5" s="86" t="s">
        <v>0</v>
      </c>
      <c r="C5" s="87"/>
      <c r="D5" s="87"/>
      <c r="E5" s="88"/>
      <c r="I5" s="70"/>
      <c r="S5" s="70" t="s">
        <v>48</v>
      </c>
    </row>
    <row r="6" spans="1:55" ht="14.25" customHeight="1" x14ac:dyDescent="0.3">
      <c r="A6" s="89"/>
      <c r="B6" s="90" t="s">
        <v>1</v>
      </c>
      <c r="C6" s="91">
        <v>0</v>
      </c>
      <c r="D6" s="92">
        <v>32</v>
      </c>
      <c r="E6" s="93">
        <f t="shared" si="0"/>
        <v>32</v>
      </c>
      <c r="F6" s="94" t="s">
        <v>1</v>
      </c>
      <c r="G6" s="70">
        <v>0</v>
      </c>
      <c r="H6" s="70">
        <v>32</v>
      </c>
      <c r="I6" s="70">
        <v>32</v>
      </c>
      <c r="K6" s="95"/>
      <c r="S6" s="70" t="s">
        <v>49</v>
      </c>
    </row>
    <row r="7" spans="1:55" s="102" customFormat="1" ht="39" x14ac:dyDescent="0.3">
      <c r="A7" s="96"/>
      <c r="B7" s="97" t="s">
        <v>2</v>
      </c>
      <c r="C7" s="98">
        <v>0</v>
      </c>
      <c r="D7" s="99">
        <v>16</v>
      </c>
      <c r="E7" s="100">
        <f t="shared" si="0"/>
        <v>16</v>
      </c>
      <c r="F7" s="101" t="s">
        <v>2</v>
      </c>
      <c r="G7" s="70">
        <v>0</v>
      </c>
      <c r="H7" s="70">
        <v>16</v>
      </c>
      <c r="I7" s="70">
        <v>16</v>
      </c>
      <c r="L7" s="103"/>
      <c r="N7" s="70"/>
      <c r="O7" s="70"/>
      <c r="P7" s="70"/>
      <c r="Q7" s="70"/>
      <c r="R7" s="70"/>
      <c r="S7" s="70" t="s">
        <v>729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</row>
    <row r="8" spans="1:55" s="102" customFormat="1" ht="91" x14ac:dyDescent="0.3">
      <c r="A8" s="96"/>
      <c r="B8" s="104" t="s">
        <v>711</v>
      </c>
      <c r="C8" s="105">
        <v>0</v>
      </c>
      <c r="D8" s="106">
        <v>11</v>
      </c>
      <c r="E8" s="107">
        <f t="shared" si="0"/>
        <v>11</v>
      </c>
      <c r="F8" s="101" t="s">
        <v>711</v>
      </c>
      <c r="G8" s="70">
        <v>0</v>
      </c>
      <c r="H8" s="70">
        <v>11</v>
      </c>
      <c r="I8" s="70">
        <v>11</v>
      </c>
      <c r="L8" s="103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</row>
    <row r="9" spans="1:55" ht="26" x14ac:dyDescent="0.3">
      <c r="A9" s="108"/>
      <c r="B9" s="109" t="s">
        <v>3</v>
      </c>
      <c r="C9" s="110">
        <v>218</v>
      </c>
      <c r="D9" s="111">
        <v>262</v>
      </c>
      <c r="E9" s="112">
        <f t="shared" si="0"/>
        <v>480</v>
      </c>
      <c r="F9" s="113" t="s">
        <v>3</v>
      </c>
      <c r="G9" s="70">
        <v>218</v>
      </c>
      <c r="H9" s="70">
        <v>262</v>
      </c>
      <c r="I9" s="70">
        <v>480</v>
      </c>
      <c r="L9" s="114"/>
    </row>
    <row r="10" spans="1:55" x14ac:dyDescent="0.3">
      <c r="A10" s="115"/>
      <c r="B10" s="116" t="s">
        <v>15</v>
      </c>
      <c r="C10" s="117"/>
      <c r="D10" s="118"/>
      <c r="E10" s="75"/>
      <c r="I10" s="70"/>
    </row>
    <row r="11" spans="1:55" x14ac:dyDescent="0.3">
      <c r="A11" s="119"/>
      <c r="B11" s="120" t="s">
        <v>16</v>
      </c>
      <c r="C11" s="121"/>
      <c r="D11" s="122"/>
      <c r="E11" s="123"/>
      <c r="I11" s="70"/>
      <c r="L11" s="114"/>
    </row>
    <row r="12" spans="1:55" s="102" customFormat="1" ht="39" x14ac:dyDescent="0.3">
      <c r="A12" s="124"/>
      <c r="B12" s="125" t="s">
        <v>20</v>
      </c>
      <c r="C12" s="126">
        <v>112</v>
      </c>
      <c r="D12" s="78">
        <v>94</v>
      </c>
      <c r="E12" s="79">
        <f t="shared" si="0"/>
        <v>206</v>
      </c>
      <c r="F12" s="127" t="s">
        <v>715</v>
      </c>
      <c r="G12" s="70">
        <v>112</v>
      </c>
      <c r="H12" s="70">
        <v>94</v>
      </c>
      <c r="I12" s="70">
        <v>206</v>
      </c>
      <c r="K12" s="128"/>
      <c r="L12" s="129" t="s">
        <v>715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</row>
    <row r="13" spans="1:55" ht="65" x14ac:dyDescent="0.3">
      <c r="A13" s="119"/>
      <c r="B13" s="130" t="s">
        <v>75</v>
      </c>
      <c r="C13" s="131">
        <v>15</v>
      </c>
      <c r="D13" s="132">
        <v>316</v>
      </c>
      <c r="E13" s="79">
        <f t="shared" si="0"/>
        <v>331</v>
      </c>
      <c r="F13" s="133" t="s">
        <v>76</v>
      </c>
      <c r="G13" s="70">
        <v>15</v>
      </c>
      <c r="H13" s="70">
        <v>316</v>
      </c>
      <c r="I13" s="70">
        <v>331</v>
      </c>
      <c r="L13" s="134" t="s">
        <v>76</v>
      </c>
    </row>
    <row r="14" spans="1:55" s="102" customFormat="1" ht="78" x14ac:dyDescent="0.3">
      <c r="A14" s="124"/>
      <c r="B14" s="77" t="s">
        <v>79</v>
      </c>
      <c r="C14" s="126">
        <v>15</v>
      </c>
      <c r="D14" s="126">
        <v>128</v>
      </c>
      <c r="E14" s="79">
        <f>SUM(C14:D14)</f>
        <v>143</v>
      </c>
      <c r="F14" s="133" t="s">
        <v>77</v>
      </c>
      <c r="G14" s="70">
        <v>15</v>
      </c>
      <c r="H14" s="70">
        <v>128</v>
      </c>
      <c r="I14" s="70">
        <v>143</v>
      </c>
      <c r="L14" s="135" t="s">
        <v>77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</row>
    <row r="15" spans="1:55" s="102" customFormat="1" ht="52" x14ac:dyDescent="0.3">
      <c r="A15" s="124"/>
      <c r="B15" s="77" t="s">
        <v>78</v>
      </c>
      <c r="C15" s="126">
        <v>30</v>
      </c>
      <c r="D15" s="126">
        <v>0</v>
      </c>
      <c r="E15" s="79">
        <f t="shared" si="0"/>
        <v>30</v>
      </c>
      <c r="F15" s="133" t="s">
        <v>51</v>
      </c>
      <c r="G15" s="70">
        <v>30</v>
      </c>
      <c r="H15" s="70">
        <v>0</v>
      </c>
      <c r="I15" s="70">
        <v>30</v>
      </c>
      <c r="L15" s="135" t="s">
        <v>51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</row>
    <row r="16" spans="1:55" ht="52" x14ac:dyDescent="0.3">
      <c r="A16" s="119"/>
      <c r="B16" s="130" t="s">
        <v>17</v>
      </c>
      <c r="C16" s="132">
        <v>30</v>
      </c>
      <c r="D16" s="132">
        <v>0</v>
      </c>
      <c r="E16" s="123">
        <f t="shared" si="0"/>
        <v>30</v>
      </c>
      <c r="F16" s="133" t="s">
        <v>52</v>
      </c>
      <c r="G16" s="70">
        <v>30</v>
      </c>
      <c r="H16" s="70">
        <v>0</v>
      </c>
      <c r="I16" s="70">
        <v>30</v>
      </c>
      <c r="L16" s="134" t="s">
        <v>52</v>
      </c>
    </row>
    <row r="17" spans="1:55" s="102" customFormat="1" x14ac:dyDescent="0.3">
      <c r="A17" s="124"/>
      <c r="B17" s="77" t="s">
        <v>18</v>
      </c>
      <c r="C17" s="126">
        <v>44</v>
      </c>
      <c r="D17" s="126">
        <v>316</v>
      </c>
      <c r="E17" s="79">
        <f t="shared" si="0"/>
        <v>360</v>
      </c>
      <c r="F17" s="102" t="s">
        <v>716</v>
      </c>
      <c r="G17" s="70">
        <v>44</v>
      </c>
      <c r="H17" s="70">
        <v>316</v>
      </c>
      <c r="I17" s="70">
        <v>360</v>
      </c>
      <c r="L17" s="135" t="s">
        <v>716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</row>
    <row r="18" spans="1:55" ht="26" x14ac:dyDescent="0.3">
      <c r="A18" s="119"/>
      <c r="B18" s="130" t="s">
        <v>19</v>
      </c>
      <c r="C18" s="132">
        <v>44</v>
      </c>
      <c r="D18" s="132">
        <v>128</v>
      </c>
      <c r="E18" s="123">
        <f t="shared" si="0"/>
        <v>172</v>
      </c>
      <c r="F18" s="136" t="s">
        <v>53</v>
      </c>
      <c r="G18" s="70">
        <v>44</v>
      </c>
      <c r="H18" s="70">
        <v>128</v>
      </c>
      <c r="I18" s="70">
        <v>172</v>
      </c>
      <c r="L18" s="134" t="s">
        <v>53</v>
      </c>
    </row>
    <row r="19" spans="1:55" s="102" customFormat="1" ht="26" x14ac:dyDescent="0.3">
      <c r="A19" s="124"/>
      <c r="B19" s="77" t="s">
        <v>80</v>
      </c>
      <c r="C19" s="126">
        <v>58</v>
      </c>
      <c r="D19" s="126">
        <v>16</v>
      </c>
      <c r="E19" s="79">
        <f t="shared" si="0"/>
        <v>74</v>
      </c>
      <c r="F19" s="102" t="s">
        <v>717</v>
      </c>
      <c r="G19" s="70">
        <v>58</v>
      </c>
      <c r="H19" s="70">
        <v>16</v>
      </c>
      <c r="I19" s="70">
        <v>74</v>
      </c>
      <c r="L19" s="135" t="s">
        <v>717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</row>
    <row r="20" spans="1:55" x14ac:dyDescent="0.3">
      <c r="A20" s="119"/>
      <c r="B20" s="120" t="s">
        <v>4</v>
      </c>
      <c r="C20" s="131"/>
      <c r="D20" s="131"/>
      <c r="E20" s="123"/>
      <c r="F20" s="137"/>
      <c r="I20" s="70"/>
      <c r="L20" s="134" t="s">
        <v>707</v>
      </c>
    </row>
    <row r="21" spans="1:55" s="102" customFormat="1" x14ac:dyDescent="0.3">
      <c r="A21" s="124"/>
      <c r="B21" s="77" t="s">
        <v>81</v>
      </c>
      <c r="C21" s="126">
        <v>112</v>
      </c>
      <c r="D21" s="126">
        <v>316</v>
      </c>
      <c r="E21" s="79">
        <f t="shared" si="0"/>
        <v>428</v>
      </c>
      <c r="F21" s="102" t="s">
        <v>707</v>
      </c>
      <c r="G21" s="70">
        <v>112</v>
      </c>
      <c r="H21" s="70">
        <v>316</v>
      </c>
      <c r="I21" s="70">
        <v>428</v>
      </c>
      <c r="L21" s="135" t="s">
        <v>706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</row>
    <row r="22" spans="1:55" ht="26" x14ac:dyDescent="0.3">
      <c r="A22" s="119"/>
      <c r="B22" s="130" t="s">
        <v>82</v>
      </c>
      <c r="C22" s="132">
        <v>112</v>
      </c>
      <c r="D22" s="132">
        <v>128</v>
      </c>
      <c r="E22" s="79">
        <f t="shared" si="0"/>
        <v>240</v>
      </c>
      <c r="F22" s="102" t="s">
        <v>706</v>
      </c>
      <c r="G22" s="136">
        <v>112</v>
      </c>
      <c r="H22" s="70">
        <v>128</v>
      </c>
      <c r="I22" s="70">
        <v>240</v>
      </c>
      <c r="L22" s="134" t="s">
        <v>718</v>
      </c>
    </row>
    <row r="23" spans="1:55" s="102" customFormat="1" ht="26" x14ac:dyDescent="0.3">
      <c r="A23" s="124"/>
      <c r="B23" s="104" t="s">
        <v>727</v>
      </c>
      <c r="C23" s="105">
        <v>174</v>
      </c>
      <c r="D23" s="105">
        <v>32</v>
      </c>
      <c r="E23" s="107">
        <f t="shared" si="0"/>
        <v>206</v>
      </c>
      <c r="F23" s="102" t="s">
        <v>718</v>
      </c>
      <c r="G23" s="70">
        <v>174</v>
      </c>
      <c r="H23" s="70">
        <v>32</v>
      </c>
      <c r="I23" s="70">
        <v>206</v>
      </c>
      <c r="L23" s="135" t="s">
        <v>714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</row>
    <row r="24" spans="1:55" s="102" customFormat="1" ht="26" x14ac:dyDescent="0.3">
      <c r="A24" s="124"/>
      <c r="B24" s="138" t="s">
        <v>712</v>
      </c>
      <c r="C24" s="139">
        <v>30</v>
      </c>
      <c r="D24" s="139">
        <v>0</v>
      </c>
      <c r="E24" s="140">
        <f t="shared" si="0"/>
        <v>30</v>
      </c>
      <c r="F24" s="102" t="s">
        <v>714</v>
      </c>
      <c r="G24" s="136">
        <v>30</v>
      </c>
      <c r="H24" s="136">
        <v>0</v>
      </c>
      <c r="I24" s="136">
        <v>30</v>
      </c>
      <c r="L24" s="134" t="s">
        <v>719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</row>
    <row r="25" spans="1:55" s="102" customFormat="1" x14ac:dyDescent="0.3">
      <c r="A25" s="124"/>
      <c r="B25" s="77" t="s">
        <v>83</v>
      </c>
      <c r="C25" s="126">
        <v>44</v>
      </c>
      <c r="D25" s="126">
        <v>316</v>
      </c>
      <c r="E25" s="79">
        <f t="shared" si="0"/>
        <v>360</v>
      </c>
      <c r="F25" s="102" t="s">
        <v>719</v>
      </c>
      <c r="G25" s="70">
        <v>44</v>
      </c>
      <c r="H25" s="70">
        <v>316</v>
      </c>
      <c r="I25" s="70">
        <v>360</v>
      </c>
      <c r="L25" s="135" t="s">
        <v>720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</row>
    <row r="26" spans="1:55" s="102" customFormat="1" ht="26" x14ac:dyDescent="0.3">
      <c r="A26" s="124"/>
      <c r="B26" s="77" t="s">
        <v>84</v>
      </c>
      <c r="C26" s="126">
        <v>44</v>
      </c>
      <c r="D26" s="126">
        <v>128</v>
      </c>
      <c r="E26" s="79">
        <f t="shared" si="0"/>
        <v>172</v>
      </c>
      <c r="F26" s="102" t="s">
        <v>720</v>
      </c>
      <c r="G26" s="70">
        <v>44</v>
      </c>
      <c r="H26" s="70">
        <v>128</v>
      </c>
      <c r="I26" s="70">
        <v>172</v>
      </c>
      <c r="L26" s="135" t="s">
        <v>721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</row>
    <row r="27" spans="1:55" s="70" customFormat="1" ht="26" x14ac:dyDescent="0.3">
      <c r="A27" s="141"/>
      <c r="B27" s="142" t="s">
        <v>713</v>
      </c>
      <c r="C27" s="143">
        <v>30</v>
      </c>
      <c r="D27" s="143">
        <v>0</v>
      </c>
      <c r="E27" s="144">
        <f t="shared" si="0"/>
        <v>30</v>
      </c>
      <c r="F27" s="70" t="s">
        <v>721</v>
      </c>
      <c r="G27" s="136">
        <v>30</v>
      </c>
      <c r="H27" s="136">
        <v>0</v>
      </c>
      <c r="I27" s="136">
        <v>30</v>
      </c>
      <c r="L27" s="135" t="s">
        <v>34</v>
      </c>
    </row>
    <row r="28" spans="1:55" ht="3.75" customHeight="1" x14ac:dyDescent="0.3">
      <c r="A28" s="119"/>
      <c r="B28" s="145"/>
      <c r="C28" s="132"/>
      <c r="D28" s="132"/>
      <c r="E28" s="123"/>
      <c r="I28" s="70"/>
      <c r="L28" s="146"/>
    </row>
    <row r="29" spans="1:55" x14ac:dyDescent="0.3">
      <c r="A29" s="147"/>
      <c r="B29" s="148" t="s">
        <v>5</v>
      </c>
      <c r="C29" s="83">
        <v>0</v>
      </c>
      <c r="D29" s="83">
        <v>16</v>
      </c>
      <c r="E29" s="84">
        <f t="shared" si="0"/>
        <v>16</v>
      </c>
      <c r="F29" s="102" t="s">
        <v>34</v>
      </c>
      <c r="G29" s="70">
        <v>0</v>
      </c>
      <c r="H29" s="70">
        <v>16</v>
      </c>
      <c r="I29" s="70">
        <v>16</v>
      </c>
      <c r="L29" s="114"/>
    </row>
    <row r="30" spans="1:55" ht="22.5" customHeight="1" x14ac:dyDescent="0.3">
      <c r="A30" s="85"/>
      <c r="B30" s="86" t="s">
        <v>6</v>
      </c>
      <c r="C30" s="87"/>
      <c r="D30" s="87"/>
      <c r="E30" s="88"/>
      <c r="I30" s="70"/>
      <c r="L30" s="95"/>
    </row>
    <row r="31" spans="1:55" x14ac:dyDescent="0.3">
      <c r="A31" s="89"/>
      <c r="B31" s="90" t="s">
        <v>7</v>
      </c>
      <c r="C31" s="91">
        <v>15</v>
      </c>
      <c r="D31" s="91">
        <v>34</v>
      </c>
      <c r="E31" s="93">
        <f t="shared" si="0"/>
        <v>49</v>
      </c>
      <c r="F31" s="70" t="s">
        <v>7</v>
      </c>
      <c r="G31" s="70">
        <v>15</v>
      </c>
      <c r="H31" s="70">
        <v>34</v>
      </c>
      <c r="I31" s="70">
        <v>49</v>
      </c>
      <c r="L31" s="114"/>
    </row>
    <row r="32" spans="1:55" s="102" customFormat="1" x14ac:dyDescent="0.3">
      <c r="A32" s="96"/>
      <c r="B32" s="97" t="s">
        <v>85</v>
      </c>
      <c r="C32" s="98">
        <v>15</v>
      </c>
      <c r="D32" s="98">
        <v>64</v>
      </c>
      <c r="E32" s="100">
        <f t="shared" si="0"/>
        <v>79</v>
      </c>
      <c r="F32" s="102" t="s">
        <v>8</v>
      </c>
      <c r="G32" s="70">
        <v>15</v>
      </c>
      <c r="H32" s="70">
        <v>64</v>
      </c>
      <c r="I32" s="70">
        <v>79</v>
      </c>
      <c r="L32" s="103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</row>
    <row r="33" spans="1:55" s="102" customFormat="1" x14ac:dyDescent="0.3">
      <c r="A33" s="96"/>
      <c r="B33" s="97" t="s">
        <v>9</v>
      </c>
      <c r="C33" s="98">
        <v>15</v>
      </c>
      <c r="D33" s="98">
        <v>135</v>
      </c>
      <c r="E33" s="100">
        <f t="shared" si="0"/>
        <v>150</v>
      </c>
      <c r="F33" s="102" t="s">
        <v>9</v>
      </c>
      <c r="G33" s="70">
        <v>15</v>
      </c>
      <c r="H33" s="70">
        <v>135</v>
      </c>
      <c r="I33" s="70">
        <v>150</v>
      </c>
      <c r="L33" s="103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</row>
    <row r="34" spans="1:55" x14ac:dyDescent="0.3">
      <c r="A34" s="108"/>
      <c r="B34" s="109" t="s">
        <v>10</v>
      </c>
      <c r="C34" s="110">
        <v>15</v>
      </c>
      <c r="D34" s="110">
        <v>16</v>
      </c>
      <c r="E34" s="112">
        <f t="shared" si="0"/>
        <v>31</v>
      </c>
      <c r="F34" s="70" t="s">
        <v>10</v>
      </c>
      <c r="G34" s="70">
        <v>15</v>
      </c>
      <c r="H34" s="70">
        <v>16</v>
      </c>
      <c r="I34" s="70">
        <v>31</v>
      </c>
      <c r="L34" s="114"/>
    </row>
    <row r="35" spans="1:55" x14ac:dyDescent="0.3">
      <c r="A35" s="115"/>
      <c r="B35" s="116" t="s">
        <v>21</v>
      </c>
      <c r="C35" s="149"/>
      <c r="D35" s="149"/>
      <c r="E35" s="75"/>
      <c r="I35" s="70"/>
      <c r="L35" s="95"/>
    </row>
    <row r="36" spans="1:55" ht="12.75" customHeight="1" x14ac:dyDescent="0.3">
      <c r="A36" s="119"/>
      <c r="B36" s="130" t="s">
        <v>22</v>
      </c>
      <c r="C36" s="132"/>
      <c r="D36" s="132"/>
      <c r="E36" s="123"/>
      <c r="I36" s="70"/>
      <c r="L36" s="114"/>
    </row>
    <row r="37" spans="1:55" s="102" customFormat="1" x14ac:dyDescent="0.3">
      <c r="A37" s="124"/>
      <c r="B37" s="150" t="s">
        <v>11</v>
      </c>
      <c r="C37" s="126">
        <v>0</v>
      </c>
      <c r="D37" s="126">
        <v>32</v>
      </c>
      <c r="E37" s="79">
        <f t="shared" si="0"/>
        <v>32</v>
      </c>
      <c r="F37" s="102" t="s">
        <v>35</v>
      </c>
      <c r="G37" s="70">
        <v>0</v>
      </c>
      <c r="H37" s="70">
        <v>32</v>
      </c>
      <c r="I37" s="70">
        <v>32</v>
      </c>
      <c r="L37" s="135" t="s">
        <v>35</v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</row>
    <row r="38" spans="1:55" s="102" customFormat="1" x14ac:dyDescent="0.3">
      <c r="A38" s="124"/>
      <c r="B38" s="151" t="s">
        <v>12</v>
      </c>
      <c r="C38" s="126">
        <v>0</v>
      </c>
      <c r="D38" s="126">
        <v>32</v>
      </c>
      <c r="E38" s="79">
        <f t="shared" si="0"/>
        <v>32</v>
      </c>
      <c r="F38" s="102" t="s">
        <v>36</v>
      </c>
      <c r="G38" s="70">
        <v>0</v>
      </c>
      <c r="H38" s="70">
        <v>32</v>
      </c>
      <c r="I38" s="70">
        <v>32</v>
      </c>
      <c r="L38" s="129" t="s">
        <v>36</v>
      </c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</row>
    <row r="39" spans="1:55" ht="26" x14ac:dyDescent="0.3">
      <c r="A39" s="119"/>
      <c r="B39" s="130" t="s">
        <v>23</v>
      </c>
      <c r="C39" s="132">
        <v>0</v>
      </c>
      <c r="D39" s="132">
        <v>32</v>
      </c>
      <c r="E39" s="123">
        <v>32</v>
      </c>
      <c r="G39" s="70">
        <v>0</v>
      </c>
      <c r="H39" s="70">
        <v>32</v>
      </c>
      <c r="I39" s="70">
        <v>32</v>
      </c>
      <c r="L39" s="134" t="s">
        <v>37</v>
      </c>
    </row>
    <row r="40" spans="1:55" s="102" customFormat="1" x14ac:dyDescent="0.3">
      <c r="A40" s="124"/>
      <c r="B40" s="150" t="s">
        <v>11</v>
      </c>
      <c r="C40" s="126">
        <v>0</v>
      </c>
      <c r="D40" s="126">
        <v>32</v>
      </c>
      <c r="E40" s="79">
        <f t="shared" si="0"/>
        <v>32</v>
      </c>
      <c r="F40" s="102" t="s">
        <v>37</v>
      </c>
      <c r="G40" s="70">
        <v>0</v>
      </c>
      <c r="H40" s="70">
        <v>32</v>
      </c>
      <c r="I40" s="70">
        <v>32</v>
      </c>
      <c r="L40" s="135" t="s">
        <v>38</v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</row>
    <row r="41" spans="1:55" s="102" customFormat="1" x14ac:dyDescent="0.3">
      <c r="A41" s="124"/>
      <c r="B41" s="150" t="s">
        <v>12</v>
      </c>
      <c r="C41" s="126">
        <v>0</v>
      </c>
      <c r="D41" s="126">
        <v>32</v>
      </c>
      <c r="E41" s="79">
        <f t="shared" si="0"/>
        <v>32</v>
      </c>
      <c r="F41" s="102" t="s">
        <v>38</v>
      </c>
      <c r="G41" s="70">
        <v>0</v>
      </c>
      <c r="H41" s="70">
        <v>32</v>
      </c>
      <c r="I41" s="70">
        <v>32</v>
      </c>
      <c r="L41" s="135" t="s">
        <v>39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</row>
    <row r="42" spans="1:55" s="102" customFormat="1" x14ac:dyDescent="0.3">
      <c r="A42" s="124"/>
      <c r="B42" s="150" t="s">
        <v>24</v>
      </c>
      <c r="C42" s="126">
        <v>0</v>
      </c>
      <c r="D42" s="126">
        <v>16</v>
      </c>
      <c r="E42" s="79">
        <f t="shared" si="0"/>
        <v>16</v>
      </c>
      <c r="F42" s="102" t="s">
        <v>39</v>
      </c>
      <c r="G42" s="70">
        <v>0</v>
      </c>
      <c r="H42" s="70">
        <v>16</v>
      </c>
      <c r="I42" s="70">
        <v>16</v>
      </c>
      <c r="L42" s="135" t="s">
        <v>40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</row>
    <row r="43" spans="1:55" ht="25.5" customHeight="1" x14ac:dyDescent="0.3">
      <c r="A43" s="119"/>
      <c r="B43" s="130" t="s">
        <v>25</v>
      </c>
      <c r="C43" s="132">
        <v>0</v>
      </c>
      <c r="D43" s="132">
        <v>0</v>
      </c>
      <c r="E43" s="123">
        <v>0</v>
      </c>
      <c r="G43" s="70">
        <v>0</v>
      </c>
      <c r="H43" s="70">
        <v>0</v>
      </c>
      <c r="I43" s="70">
        <v>0</v>
      </c>
      <c r="L43" s="134"/>
    </row>
    <row r="44" spans="1:55" s="102" customFormat="1" x14ac:dyDescent="0.3">
      <c r="A44" s="190"/>
      <c r="B44" s="191" t="s">
        <v>13</v>
      </c>
      <c r="C44" s="192">
        <v>0</v>
      </c>
      <c r="D44" s="192">
        <v>16</v>
      </c>
      <c r="E44" s="193">
        <f t="shared" si="0"/>
        <v>16</v>
      </c>
      <c r="F44" s="102" t="s">
        <v>40</v>
      </c>
      <c r="G44" s="70">
        <v>0</v>
      </c>
      <c r="H44" s="70">
        <v>16</v>
      </c>
      <c r="I44" s="70">
        <v>16</v>
      </c>
      <c r="L44" s="135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</row>
    <row r="45" spans="1:55" hidden="1" x14ac:dyDescent="0.3">
      <c r="C45" s="136">
        <f>SUM(C3:C44)</f>
        <v>1172</v>
      </c>
      <c r="D45" s="136">
        <f>SUM(D3:D44)</f>
        <v>2728</v>
      </c>
      <c r="E45" s="136">
        <f>SUM(E3:E44)</f>
        <v>3900</v>
      </c>
      <c r="G45" s="136">
        <v>1172</v>
      </c>
      <c r="H45" s="136">
        <v>2728</v>
      </c>
      <c r="I45" s="136">
        <v>3900</v>
      </c>
    </row>
    <row r="46" spans="1:55" hidden="1" x14ac:dyDescent="0.3">
      <c r="I46" s="136"/>
    </row>
  </sheetData>
  <sheetProtection algorithmName="SHA-512" hashValue="RQRaGHUnWuUjYN/MsptZ6GlvAuPYQtwjfu5Gnw2ysD94jowEwQbvZFiCmMnOh6vgZtjCYFIw+Bx/h8ZiCFpqoA==" saltValue="RiRKh1XtNWGvJIA+T6Ds8A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EH133"/>
  <sheetViews>
    <sheetView zoomScaleNormal="100" workbookViewId="0">
      <pane xSplit="3" ySplit="2" topLeftCell="D77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ColWidth="18.7265625" defaultRowHeight="13" x14ac:dyDescent="0.3"/>
  <cols>
    <col min="1" max="1" width="18.7265625" style="4"/>
    <col min="2" max="2" width="62" style="4" bestFit="1" customWidth="1"/>
    <col min="3" max="3" width="18.7265625" style="4"/>
    <col min="4" max="138" width="18.7265625" style="63"/>
    <col min="139" max="16384" width="18.7265625" style="68"/>
  </cols>
  <sheetData>
    <row r="1" spans="1:138" s="4" customFormat="1" x14ac:dyDescent="0.3">
      <c r="A1" s="6" t="e">
        <f ca="1">INDIRECT(SUBSTITUTE($D$1,$D$1,VLOOKUP($D$1,benefice2,2,FALSE)))</f>
        <v>#N/A</v>
      </c>
      <c r="D1" s="5">
        <f>COUNTA(D3:D33)</f>
        <v>3</v>
      </c>
      <c r="E1" s="5">
        <f>COUNTA(E3:E33)</f>
        <v>1</v>
      </c>
      <c r="F1" s="5">
        <f t="shared" ref="F1:BQ1" si="0">COUNTA(F3:F33)</f>
        <v>1</v>
      </c>
      <c r="G1" s="5">
        <f t="shared" si="0"/>
        <v>2</v>
      </c>
      <c r="H1" s="5">
        <f t="shared" si="0"/>
        <v>7</v>
      </c>
      <c r="I1" s="5">
        <f t="shared" si="0"/>
        <v>12</v>
      </c>
      <c r="J1" s="5">
        <f t="shared" si="0"/>
        <v>1</v>
      </c>
      <c r="K1" s="5">
        <f t="shared" si="0"/>
        <v>2</v>
      </c>
      <c r="L1" s="5">
        <f t="shared" si="0"/>
        <v>5</v>
      </c>
      <c r="M1" s="5">
        <f t="shared" si="0"/>
        <v>3</v>
      </c>
      <c r="N1" s="5">
        <f t="shared" si="0"/>
        <v>1</v>
      </c>
      <c r="O1" s="5">
        <f t="shared" si="0"/>
        <v>1</v>
      </c>
      <c r="P1" s="5">
        <f t="shared" si="0"/>
        <v>1</v>
      </c>
      <c r="Q1" s="5">
        <f t="shared" si="0"/>
        <v>4</v>
      </c>
      <c r="R1" s="5">
        <f t="shared" si="0"/>
        <v>7</v>
      </c>
      <c r="S1" s="5">
        <f t="shared" si="0"/>
        <v>3</v>
      </c>
      <c r="T1" s="5">
        <f t="shared" si="0"/>
        <v>1</v>
      </c>
      <c r="U1" s="5">
        <f t="shared" si="0"/>
        <v>1</v>
      </c>
      <c r="V1" s="5">
        <f t="shared" si="0"/>
        <v>3</v>
      </c>
      <c r="W1" s="5">
        <f t="shared" si="0"/>
        <v>4</v>
      </c>
      <c r="X1" s="5">
        <f t="shared" si="0"/>
        <v>2</v>
      </c>
      <c r="Y1" s="5">
        <f t="shared" si="0"/>
        <v>1</v>
      </c>
      <c r="Z1" s="5">
        <f t="shared" si="0"/>
        <v>1</v>
      </c>
      <c r="AA1" s="5">
        <f t="shared" si="0"/>
        <v>1</v>
      </c>
      <c r="AB1" s="5">
        <f t="shared" si="0"/>
        <v>6</v>
      </c>
      <c r="AC1" s="5">
        <f t="shared" si="0"/>
        <v>9</v>
      </c>
      <c r="AD1" s="5">
        <f t="shared" si="0"/>
        <v>6</v>
      </c>
      <c r="AE1" s="5">
        <f t="shared" si="0"/>
        <v>9</v>
      </c>
      <c r="AF1" s="5">
        <f t="shared" si="0"/>
        <v>2</v>
      </c>
      <c r="AG1" s="5">
        <f t="shared" si="0"/>
        <v>6</v>
      </c>
      <c r="AH1" s="5">
        <f t="shared" si="0"/>
        <v>2</v>
      </c>
      <c r="AI1" s="5">
        <f t="shared" si="0"/>
        <v>1</v>
      </c>
      <c r="AJ1" s="5">
        <f t="shared" si="0"/>
        <v>1</v>
      </c>
      <c r="AK1" s="5">
        <f t="shared" si="0"/>
        <v>4</v>
      </c>
      <c r="AL1" s="5">
        <f t="shared" si="0"/>
        <v>1</v>
      </c>
      <c r="AM1" s="5">
        <f t="shared" si="0"/>
        <v>1</v>
      </c>
      <c r="AN1" s="5">
        <f t="shared" si="0"/>
        <v>1</v>
      </c>
      <c r="AO1" s="5">
        <f t="shared" si="0"/>
        <v>4</v>
      </c>
      <c r="AP1" s="5">
        <f t="shared" si="0"/>
        <v>4</v>
      </c>
      <c r="AQ1" s="5">
        <f t="shared" si="0"/>
        <v>1</v>
      </c>
      <c r="AR1" s="5">
        <f t="shared" si="0"/>
        <v>1</v>
      </c>
      <c r="AS1" s="5">
        <f t="shared" si="0"/>
        <v>6</v>
      </c>
      <c r="AT1" s="5">
        <f t="shared" si="0"/>
        <v>3</v>
      </c>
      <c r="AU1" s="5">
        <f t="shared" si="0"/>
        <v>10</v>
      </c>
      <c r="AV1" s="5">
        <f t="shared" si="0"/>
        <v>2</v>
      </c>
      <c r="AW1" s="5">
        <f t="shared" si="0"/>
        <v>1</v>
      </c>
      <c r="AX1" s="5">
        <f t="shared" si="0"/>
        <v>1</v>
      </c>
      <c r="AY1" s="5">
        <f t="shared" si="0"/>
        <v>6</v>
      </c>
      <c r="AZ1" s="5">
        <f t="shared" si="0"/>
        <v>1</v>
      </c>
      <c r="BA1" s="5">
        <f t="shared" si="0"/>
        <v>5</v>
      </c>
      <c r="BB1" s="5">
        <f t="shared" si="0"/>
        <v>2</v>
      </c>
      <c r="BC1" s="5">
        <f t="shared" si="0"/>
        <v>5</v>
      </c>
      <c r="BD1" s="5">
        <f t="shared" si="0"/>
        <v>1</v>
      </c>
      <c r="BE1" s="5">
        <f t="shared" si="0"/>
        <v>1</v>
      </c>
      <c r="BF1" s="5">
        <f t="shared" si="0"/>
        <v>2</v>
      </c>
      <c r="BG1" s="5">
        <f t="shared" si="0"/>
        <v>5</v>
      </c>
      <c r="BH1" s="5">
        <f t="shared" si="0"/>
        <v>2</v>
      </c>
      <c r="BI1" s="5">
        <f t="shared" si="0"/>
        <v>4</v>
      </c>
      <c r="BJ1" s="5">
        <f t="shared" si="0"/>
        <v>3</v>
      </c>
      <c r="BK1" s="5">
        <f t="shared" si="0"/>
        <v>1</v>
      </c>
      <c r="BL1" s="5">
        <f t="shared" si="0"/>
        <v>13</v>
      </c>
      <c r="BM1" s="5">
        <f t="shared" si="0"/>
        <v>1</v>
      </c>
      <c r="BN1" s="5">
        <f t="shared" si="0"/>
        <v>3</v>
      </c>
      <c r="BO1" s="5">
        <f t="shared" si="0"/>
        <v>3</v>
      </c>
      <c r="BP1" s="5">
        <f t="shared" si="0"/>
        <v>14</v>
      </c>
      <c r="BQ1" s="5">
        <f t="shared" si="0"/>
        <v>1</v>
      </c>
      <c r="BR1" s="5">
        <f t="shared" ref="BR1:EC1" si="1">COUNTA(BR3:BR33)</f>
        <v>4</v>
      </c>
      <c r="BS1" s="5">
        <f t="shared" si="1"/>
        <v>2</v>
      </c>
      <c r="BT1" s="5">
        <f t="shared" si="1"/>
        <v>1</v>
      </c>
      <c r="BU1" s="5">
        <f t="shared" si="1"/>
        <v>4</v>
      </c>
      <c r="BV1" s="5">
        <f t="shared" si="1"/>
        <v>5</v>
      </c>
      <c r="BW1" s="5">
        <f t="shared" si="1"/>
        <v>1</v>
      </c>
      <c r="BX1" s="5">
        <f t="shared" si="1"/>
        <v>1</v>
      </c>
      <c r="BY1" s="5">
        <f t="shared" si="1"/>
        <v>6</v>
      </c>
      <c r="BZ1" s="5">
        <f t="shared" si="1"/>
        <v>3</v>
      </c>
      <c r="CA1" s="5">
        <f t="shared" si="1"/>
        <v>1</v>
      </c>
      <c r="CB1" s="5">
        <f t="shared" si="1"/>
        <v>1</v>
      </c>
      <c r="CC1" s="5">
        <f t="shared" si="1"/>
        <v>3</v>
      </c>
      <c r="CD1" s="5">
        <f t="shared" si="1"/>
        <v>5</v>
      </c>
      <c r="CE1" s="5">
        <f t="shared" si="1"/>
        <v>1</v>
      </c>
      <c r="CF1" s="5">
        <f t="shared" si="1"/>
        <v>5</v>
      </c>
      <c r="CG1" s="5">
        <f t="shared" si="1"/>
        <v>3</v>
      </c>
      <c r="CH1" s="5">
        <f t="shared" si="1"/>
        <v>3</v>
      </c>
      <c r="CI1" s="5">
        <f t="shared" si="1"/>
        <v>2</v>
      </c>
      <c r="CJ1" s="5">
        <f t="shared" si="1"/>
        <v>1</v>
      </c>
      <c r="CK1" s="5">
        <f t="shared" si="1"/>
        <v>1</v>
      </c>
      <c r="CL1" s="5">
        <f t="shared" si="1"/>
        <v>2</v>
      </c>
      <c r="CM1" s="5">
        <f t="shared" si="1"/>
        <v>1</v>
      </c>
      <c r="CN1" s="5">
        <f t="shared" si="1"/>
        <v>1</v>
      </c>
      <c r="CO1" s="5">
        <f t="shared" si="1"/>
        <v>1</v>
      </c>
      <c r="CP1" s="5">
        <f t="shared" si="1"/>
        <v>11</v>
      </c>
      <c r="CQ1" s="5">
        <f t="shared" si="1"/>
        <v>6</v>
      </c>
      <c r="CR1" s="5">
        <f t="shared" si="1"/>
        <v>3</v>
      </c>
      <c r="CS1" s="5">
        <f t="shared" si="1"/>
        <v>2</v>
      </c>
      <c r="CT1" s="5">
        <f t="shared" si="1"/>
        <v>1</v>
      </c>
      <c r="CU1" s="5">
        <f t="shared" si="1"/>
        <v>3</v>
      </c>
      <c r="CV1" s="5">
        <f t="shared" si="1"/>
        <v>4</v>
      </c>
      <c r="CW1" s="5">
        <f t="shared" si="1"/>
        <v>5</v>
      </c>
      <c r="CX1" s="5">
        <f t="shared" si="1"/>
        <v>5</v>
      </c>
      <c r="CY1" s="5">
        <f t="shared" si="1"/>
        <v>7</v>
      </c>
      <c r="CZ1" s="5">
        <f t="shared" si="1"/>
        <v>1</v>
      </c>
      <c r="DA1" s="5">
        <f t="shared" si="1"/>
        <v>3</v>
      </c>
      <c r="DB1" s="5">
        <f t="shared" si="1"/>
        <v>2</v>
      </c>
      <c r="DC1" s="5">
        <f t="shared" si="1"/>
        <v>1</v>
      </c>
      <c r="DD1" s="5">
        <f t="shared" si="1"/>
        <v>16</v>
      </c>
      <c r="DE1" s="5">
        <f t="shared" si="1"/>
        <v>2</v>
      </c>
      <c r="DF1" s="5">
        <f t="shared" si="1"/>
        <v>2</v>
      </c>
      <c r="DG1" s="5">
        <f t="shared" si="1"/>
        <v>5</v>
      </c>
      <c r="DH1" s="5">
        <f t="shared" si="1"/>
        <v>1</v>
      </c>
      <c r="DI1" s="5">
        <f t="shared" si="1"/>
        <v>8</v>
      </c>
      <c r="DJ1" s="5">
        <f t="shared" si="1"/>
        <v>15</v>
      </c>
      <c r="DK1" s="5">
        <f t="shared" si="1"/>
        <v>1</v>
      </c>
      <c r="DL1" s="5">
        <f t="shared" si="1"/>
        <v>1</v>
      </c>
      <c r="DM1" s="5">
        <f t="shared" si="1"/>
        <v>1</v>
      </c>
      <c r="DN1" s="5">
        <f t="shared" si="1"/>
        <v>5</v>
      </c>
      <c r="DO1" s="5">
        <f t="shared" si="1"/>
        <v>5</v>
      </c>
      <c r="DP1" s="5">
        <f t="shared" si="1"/>
        <v>1</v>
      </c>
      <c r="DQ1" s="5">
        <f t="shared" si="1"/>
        <v>1</v>
      </c>
      <c r="DR1" s="5">
        <f t="shared" si="1"/>
        <v>4</v>
      </c>
      <c r="DS1" s="5">
        <f t="shared" si="1"/>
        <v>4</v>
      </c>
      <c r="DT1" s="5">
        <f t="shared" si="1"/>
        <v>1</v>
      </c>
      <c r="DU1" s="5">
        <f t="shared" si="1"/>
        <v>6</v>
      </c>
      <c r="DV1" s="5">
        <f t="shared" si="1"/>
        <v>1</v>
      </c>
      <c r="DW1" s="5">
        <f t="shared" si="1"/>
        <v>2</v>
      </c>
      <c r="DX1" s="5">
        <f t="shared" si="1"/>
        <v>1</v>
      </c>
      <c r="DY1" s="5">
        <f t="shared" si="1"/>
        <v>1</v>
      </c>
      <c r="DZ1" s="5">
        <f t="shared" si="1"/>
        <v>2</v>
      </c>
      <c r="EA1" s="5">
        <f t="shared" si="1"/>
        <v>6</v>
      </c>
      <c r="EB1" s="5">
        <f t="shared" si="1"/>
        <v>1</v>
      </c>
      <c r="EC1" s="5">
        <f t="shared" si="1"/>
        <v>1</v>
      </c>
      <c r="ED1" s="5">
        <f>COUNTA(ED3:ED33)</f>
        <v>3</v>
      </c>
      <c r="EE1" s="5"/>
      <c r="EF1" s="5"/>
      <c r="EG1" s="5"/>
      <c r="EH1" s="5"/>
    </row>
    <row r="2" spans="1:138" s="4" customFormat="1" x14ac:dyDescent="0.3">
      <c r="A2" s="4" t="s">
        <v>837</v>
      </c>
      <c r="B2" s="3" t="s">
        <v>579</v>
      </c>
      <c r="C2" s="3" t="s">
        <v>580</v>
      </c>
      <c r="D2" s="64" t="s">
        <v>764</v>
      </c>
      <c r="E2" s="64" t="s">
        <v>104</v>
      </c>
      <c r="F2" s="64" t="s">
        <v>106</v>
      </c>
      <c r="G2" s="64" t="s">
        <v>114</v>
      </c>
      <c r="H2" s="64" t="s">
        <v>118</v>
      </c>
      <c r="I2" s="64" t="s">
        <v>125</v>
      </c>
      <c r="J2" s="64" t="s">
        <v>138</v>
      </c>
      <c r="K2" s="64" t="s">
        <v>143</v>
      </c>
      <c r="L2" s="64" t="s">
        <v>147</v>
      </c>
      <c r="M2" s="64" t="s">
        <v>767</v>
      </c>
      <c r="N2" s="64" t="s">
        <v>156</v>
      </c>
      <c r="O2" s="64" t="s">
        <v>158</v>
      </c>
      <c r="P2" s="64" t="s">
        <v>159</v>
      </c>
      <c r="Q2" s="64" t="s">
        <v>768</v>
      </c>
      <c r="R2" s="64" t="s">
        <v>165</v>
      </c>
      <c r="S2" s="64" t="s">
        <v>173</v>
      </c>
      <c r="T2" s="64" t="s">
        <v>176</v>
      </c>
      <c r="U2" s="64" t="s">
        <v>177</v>
      </c>
      <c r="V2" s="64" t="s">
        <v>769</v>
      </c>
      <c r="W2" s="64" t="s">
        <v>770</v>
      </c>
      <c r="X2" s="64" t="s">
        <v>186</v>
      </c>
      <c r="Y2" s="64" t="s">
        <v>188</v>
      </c>
      <c r="Z2" s="64" t="s">
        <v>189</v>
      </c>
      <c r="AA2" s="64" t="s">
        <v>190</v>
      </c>
      <c r="AB2" s="64" t="s">
        <v>192</v>
      </c>
      <c r="AC2" s="64" t="s">
        <v>198</v>
      </c>
      <c r="AD2" s="64" t="s">
        <v>771</v>
      </c>
      <c r="AE2" s="64" t="s">
        <v>213</v>
      </c>
      <c r="AF2" s="64" t="s">
        <v>223</v>
      </c>
      <c r="AG2" s="64" t="s">
        <v>226</v>
      </c>
      <c r="AH2" s="64" t="s">
        <v>233</v>
      </c>
      <c r="AI2" s="64" t="s">
        <v>236</v>
      </c>
      <c r="AJ2" s="64" t="s">
        <v>242</v>
      </c>
      <c r="AK2" s="64" t="s">
        <v>773</v>
      </c>
      <c r="AL2" s="64" t="s">
        <v>246</v>
      </c>
      <c r="AM2" s="64" t="s">
        <v>247</v>
      </c>
      <c r="AN2" s="64" t="s">
        <v>248</v>
      </c>
      <c r="AO2" s="64" t="s">
        <v>250</v>
      </c>
      <c r="AP2" s="64" t="s">
        <v>109</v>
      </c>
      <c r="AQ2" s="64" t="s">
        <v>254</v>
      </c>
      <c r="AR2" s="64" t="s">
        <v>255</v>
      </c>
      <c r="AS2" s="64" t="s">
        <v>256</v>
      </c>
      <c r="AT2" s="64" t="s">
        <v>722</v>
      </c>
      <c r="AU2" s="64" t="s">
        <v>264</v>
      </c>
      <c r="AV2" s="64" t="s">
        <v>276</v>
      </c>
      <c r="AW2" s="64" t="s">
        <v>278</v>
      </c>
      <c r="AX2" s="64" t="s">
        <v>279</v>
      </c>
      <c r="AY2" s="64" t="s">
        <v>280</v>
      </c>
      <c r="AZ2" s="64" t="s">
        <v>287</v>
      </c>
      <c r="BA2" s="64" t="s">
        <v>288</v>
      </c>
      <c r="BB2" s="64" t="s">
        <v>294</v>
      </c>
      <c r="BC2" s="64" t="s">
        <v>778</v>
      </c>
      <c r="BD2" s="64" t="s">
        <v>301</v>
      </c>
      <c r="BE2" s="64" t="s">
        <v>302</v>
      </c>
      <c r="BF2" s="64" t="s">
        <v>708</v>
      </c>
      <c r="BG2" s="64" t="s">
        <v>723</v>
      </c>
      <c r="BH2" s="64" t="s">
        <v>311</v>
      </c>
      <c r="BI2" s="64" t="s">
        <v>314</v>
      </c>
      <c r="BJ2" s="64" t="s">
        <v>318</v>
      </c>
      <c r="BK2" s="64" t="s">
        <v>321</v>
      </c>
      <c r="BL2" s="64" t="s">
        <v>322</v>
      </c>
      <c r="BM2" s="64" t="s">
        <v>336</v>
      </c>
      <c r="BN2" s="64" t="s">
        <v>337</v>
      </c>
      <c r="BO2" s="64" t="s">
        <v>780</v>
      </c>
      <c r="BP2" s="64" t="s">
        <v>345</v>
      </c>
      <c r="BQ2" s="64" t="s">
        <v>359</v>
      </c>
      <c r="BR2" s="64" t="s">
        <v>360</v>
      </c>
      <c r="BS2" s="64" t="s">
        <v>781</v>
      </c>
      <c r="BT2" s="64" t="s">
        <v>365</v>
      </c>
      <c r="BU2" s="64" t="s">
        <v>366</v>
      </c>
      <c r="BV2" s="64" t="s">
        <v>370</v>
      </c>
      <c r="BW2" s="64" t="s">
        <v>375</v>
      </c>
      <c r="BX2" s="64" t="s">
        <v>376</v>
      </c>
      <c r="BY2" s="64" t="s">
        <v>783</v>
      </c>
      <c r="BZ2" s="64" t="s">
        <v>784</v>
      </c>
      <c r="CA2" s="64" t="s">
        <v>386</v>
      </c>
      <c r="CB2" s="64" t="s">
        <v>388</v>
      </c>
      <c r="CC2" s="64" t="s">
        <v>785</v>
      </c>
      <c r="CD2" s="64" t="s">
        <v>396</v>
      </c>
      <c r="CE2" s="64" t="s">
        <v>401</v>
      </c>
      <c r="CF2" s="64" t="s">
        <v>403</v>
      </c>
      <c r="CG2" s="64" t="s">
        <v>408</v>
      </c>
      <c r="CH2" s="64" t="s">
        <v>787</v>
      </c>
      <c r="CI2" s="64" t="s">
        <v>412</v>
      </c>
      <c r="CJ2" s="64" t="s">
        <v>414</v>
      </c>
      <c r="CK2" s="64" t="s">
        <v>415</v>
      </c>
      <c r="CL2" s="64" t="s">
        <v>416</v>
      </c>
      <c r="CM2" s="64" t="s">
        <v>418</v>
      </c>
      <c r="CN2" s="64" t="s">
        <v>419</v>
      </c>
      <c r="CO2" s="64" t="s">
        <v>420</v>
      </c>
      <c r="CP2" s="64" t="s">
        <v>421</v>
      </c>
      <c r="CQ2" s="64" t="s">
        <v>436</v>
      </c>
      <c r="CR2" s="64" t="s">
        <v>788</v>
      </c>
      <c r="CS2" s="64" t="s">
        <v>444</v>
      </c>
      <c r="CT2" s="64" t="s">
        <v>447</v>
      </c>
      <c r="CU2" s="64" t="s">
        <v>449</v>
      </c>
      <c r="CV2" s="64" t="s">
        <v>452</v>
      </c>
      <c r="CW2" s="64" t="s">
        <v>237</v>
      </c>
      <c r="CX2" s="64" t="s">
        <v>457</v>
      </c>
      <c r="CY2" s="64" t="s">
        <v>463</v>
      </c>
      <c r="CZ2" s="64" t="s">
        <v>471</v>
      </c>
      <c r="DA2" s="64" t="s">
        <v>789</v>
      </c>
      <c r="DB2" s="64" t="s">
        <v>476</v>
      </c>
      <c r="DC2" s="64" t="s">
        <v>478</v>
      </c>
      <c r="DD2" s="64" t="s">
        <v>481</v>
      </c>
      <c r="DE2" s="64" t="s">
        <v>500</v>
      </c>
      <c r="DF2" s="64" t="s">
        <v>502</v>
      </c>
      <c r="DG2" s="64" t="s">
        <v>504</v>
      </c>
      <c r="DH2" s="64" t="s">
        <v>510</v>
      </c>
      <c r="DI2" s="64" t="s">
        <v>511</v>
      </c>
      <c r="DJ2" s="64" t="s">
        <v>521</v>
      </c>
      <c r="DK2" s="64" t="s">
        <v>535</v>
      </c>
      <c r="DL2" s="64" t="s">
        <v>536</v>
      </c>
      <c r="DM2" s="64" t="s">
        <v>537</v>
      </c>
      <c r="DN2" s="64" t="s">
        <v>538</v>
      </c>
      <c r="DO2" s="64" t="s">
        <v>390</v>
      </c>
      <c r="DP2" s="64" t="s">
        <v>543</v>
      </c>
      <c r="DQ2" s="64" t="s">
        <v>544</v>
      </c>
      <c r="DR2" s="64" t="s">
        <v>724</v>
      </c>
      <c r="DS2" s="64" t="s">
        <v>545</v>
      </c>
      <c r="DT2" s="64" t="s">
        <v>550</v>
      </c>
      <c r="DU2" s="64" t="s">
        <v>552</v>
      </c>
      <c r="DV2" s="64" t="s">
        <v>558</v>
      </c>
      <c r="DW2" s="64" t="s">
        <v>560</v>
      </c>
      <c r="DX2" s="67" t="s">
        <v>562</v>
      </c>
      <c r="DY2" s="64" t="s">
        <v>563</v>
      </c>
      <c r="DZ2" s="64" t="s">
        <v>794</v>
      </c>
      <c r="EA2" s="64" t="s">
        <v>565</v>
      </c>
      <c r="EB2" s="64" t="s">
        <v>572</v>
      </c>
      <c r="EC2" s="64" t="s">
        <v>578</v>
      </c>
      <c r="ED2" s="64" t="s">
        <v>304</v>
      </c>
      <c r="EE2" s="5"/>
      <c r="EF2" s="5"/>
    </row>
    <row r="3" spans="1:138" s="4" customFormat="1" x14ac:dyDescent="0.3">
      <c r="A3" s="4" t="str">
        <f>VLOOKUP(B3,CMS!H:H,1,0)</f>
        <v>Abbotsbury Portesham &amp; Langton Herring</v>
      </c>
      <c r="B3" s="4" t="s">
        <v>764</v>
      </c>
      <c r="C3" s="4" t="s">
        <v>99</v>
      </c>
      <c r="D3" s="5" t="s">
        <v>99</v>
      </c>
      <c r="E3" s="5" t="s">
        <v>104</v>
      </c>
      <c r="F3" s="5" t="s">
        <v>106</v>
      </c>
      <c r="G3" s="5" t="s">
        <v>113</v>
      </c>
      <c r="H3" s="5" t="s">
        <v>117</v>
      </c>
      <c r="I3" s="5" t="s">
        <v>126</v>
      </c>
      <c r="J3" s="5" t="s">
        <v>138</v>
      </c>
      <c r="K3" s="5" t="s">
        <v>145</v>
      </c>
      <c r="L3" s="5" t="s">
        <v>149</v>
      </c>
      <c r="M3" s="5" t="s">
        <v>153</v>
      </c>
      <c r="N3" s="5" t="s">
        <v>777</v>
      </c>
      <c r="O3" s="5" t="s">
        <v>775</v>
      </c>
      <c r="P3" s="5" t="s">
        <v>776</v>
      </c>
      <c r="Q3" s="5" t="s">
        <v>160</v>
      </c>
      <c r="R3" s="5" t="s">
        <v>166</v>
      </c>
      <c r="S3" s="5" t="s">
        <v>174</v>
      </c>
      <c r="T3" s="5" t="s">
        <v>176</v>
      </c>
      <c r="U3" s="5" t="s">
        <v>779</v>
      </c>
      <c r="V3" s="5" t="s">
        <v>178</v>
      </c>
      <c r="W3" s="5" t="s">
        <v>182</v>
      </c>
      <c r="X3" s="5" t="s">
        <v>798</v>
      </c>
      <c r="Y3" s="5" t="s">
        <v>188</v>
      </c>
      <c r="Z3" s="5" t="s">
        <v>189</v>
      </c>
      <c r="AA3" s="5" t="s">
        <v>190</v>
      </c>
      <c r="AB3" s="5" t="s">
        <v>191</v>
      </c>
      <c r="AC3" s="5" t="s">
        <v>197</v>
      </c>
      <c r="AD3" s="5" t="s">
        <v>207</v>
      </c>
      <c r="AE3" s="5" t="s">
        <v>214</v>
      </c>
      <c r="AF3" s="5" t="s">
        <v>224</v>
      </c>
      <c r="AG3" s="5" t="s">
        <v>148</v>
      </c>
      <c r="AH3" s="5" t="s">
        <v>232</v>
      </c>
      <c r="AI3" s="5" t="s">
        <v>236</v>
      </c>
      <c r="AJ3" s="5" t="s">
        <v>242</v>
      </c>
      <c r="AK3" s="5" t="s">
        <v>243</v>
      </c>
      <c r="AL3" s="5" t="s">
        <v>246</v>
      </c>
      <c r="AM3" s="5" t="s">
        <v>791</v>
      </c>
      <c r="AN3" s="5" t="s">
        <v>792</v>
      </c>
      <c r="AO3" s="5" t="s">
        <v>249</v>
      </c>
      <c r="AP3" s="5" t="s">
        <v>108</v>
      </c>
      <c r="AQ3" s="5" t="s">
        <v>254</v>
      </c>
      <c r="AR3" s="5" t="s">
        <v>255</v>
      </c>
      <c r="AS3" s="5" t="s">
        <v>257</v>
      </c>
      <c r="AT3" s="5" t="s">
        <v>261</v>
      </c>
      <c r="AU3" s="5" t="s">
        <v>265</v>
      </c>
      <c r="AV3" s="5" t="s">
        <v>275</v>
      </c>
      <c r="AW3" s="5" t="s">
        <v>278</v>
      </c>
      <c r="AX3" s="5" t="s">
        <v>793</v>
      </c>
      <c r="AY3" s="5" t="s">
        <v>281</v>
      </c>
      <c r="AZ3" s="5" t="s">
        <v>797</v>
      </c>
      <c r="BA3" s="5" t="s">
        <v>289</v>
      </c>
      <c r="BB3" s="5" t="s">
        <v>799</v>
      </c>
      <c r="BC3" s="5" t="s">
        <v>296</v>
      </c>
      <c r="BD3" s="5" t="s">
        <v>800</v>
      </c>
      <c r="BE3" s="5" t="s">
        <v>801</v>
      </c>
      <c r="BF3" s="5" t="s">
        <v>307</v>
      </c>
      <c r="BG3" s="5" t="s">
        <v>573</v>
      </c>
      <c r="BH3" s="5" t="s">
        <v>310</v>
      </c>
      <c r="BI3" s="5" t="s">
        <v>313</v>
      </c>
      <c r="BJ3" s="5" t="s">
        <v>319</v>
      </c>
      <c r="BK3" s="5" t="s">
        <v>321</v>
      </c>
      <c r="BL3" s="5" t="s">
        <v>323</v>
      </c>
      <c r="BM3" s="5" t="s">
        <v>336</v>
      </c>
      <c r="BN3" s="5" t="s">
        <v>338</v>
      </c>
      <c r="BO3" s="5" t="s">
        <v>341</v>
      </c>
      <c r="BP3" s="5" t="s">
        <v>344</v>
      </c>
      <c r="BQ3" s="5" t="s">
        <v>803</v>
      </c>
      <c r="BR3" s="5" t="s">
        <v>804</v>
      </c>
      <c r="BS3" s="5" t="s">
        <v>805</v>
      </c>
      <c r="BT3" s="5" t="s">
        <v>365</v>
      </c>
      <c r="BU3" s="5" t="s">
        <v>807</v>
      </c>
      <c r="BV3" s="5" t="s">
        <v>369</v>
      </c>
      <c r="BW3" s="5" t="s">
        <v>808</v>
      </c>
      <c r="BX3" s="5" t="s">
        <v>376</v>
      </c>
      <c r="BY3" s="5" t="s">
        <v>377</v>
      </c>
      <c r="BZ3" s="5" t="s">
        <v>383</v>
      </c>
      <c r="CA3" s="5" t="s">
        <v>809</v>
      </c>
      <c r="CB3" s="5" t="s">
        <v>387</v>
      </c>
      <c r="CC3" s="5" t="s">
        <v>392</v>
      </c>
      <c r="CD3" s="5" t="s">
        <v>395</v>
      </c>
      <c r="CE3" s="5" t="s">
        <v>401</v>
      </c>
      <c r="CF3" s="5" t="s">
        <v>402</v>
      </c>
      <c r="CG3" s="5" t="s">
        <v>409</v>
      </c>
      <c r="CH3" s="5" t="s">
        <v>479</v>
      </c>
      <c r="CI3" s="5" t="s">
        <v>811</v>
      </c>
      <c r="CJ3" s="5" t="s">
        <v>414</v>
      </c>
      <c r="CK3" s="5" t="s">
        <v>415</v>
      </c>
      <c r="CL3" s="5" t="s">
        <v>812</v>
      </c>
      <c r="CM3" s="5" t="s">
        <v>418</v>
      </c>
      <c r="CN3" s="5" t="s">
        <v>419</v>
      </c>
      <c r="CO3" s="5" t="s">
        <v>420</v>
      </c>
      <c r="CP3" s="5" t="s">
        <v>423</v>
      </c>
      <c r="CQ3" s="5" t="s">
        <v>435</v>
      </c>
      <c r="CR3" s="5" t="s">
        <v>440</v>
      </c>
      <c r="CS3" s="5" t="s">
        <v>445</v>
      </c>
      <c r="CT3" s="5" t="s">
        <v>817</v>
      </c>
      <c r="CU3" s="5" t="s">
        <v>448</v>
      </c>
      <c r="CV3" s="5" t="s">
        <v>453</v>
      </c>
      <c r="CW3" s="5" t="s">
        <v>238</v>
      </c>
      <c r="CX3" s="5" t="s">
        <v>458</v>
      </c>
      <c r="CY3" s="5" t="s">
        <v>464</v>
      </c>
      <c r="CZ3" s="5" t="s">
        <v>818</v>
      </c>
      <c r="DA3" s="5" t="s">
        <v>472</v>
      </c>
      <c r="DB3" s="5" t="s">
        <v>475</v>
      </c>
      <c r="DC3" s="5" t="s">
        <v>820</v>
      </c>
      <c r="DD3" s="5" t="s">
        <v>482</v>
      </c>
      <c r="DE3" s="5" t="s">
        <v>499</v>
      </c>
      <c r="DF3" s="5" t="s">
        <v>821</v>
      </c>
      <c r="DG3" s="5" t="s">
        <v>505</v>
      </c>
      <c r="DH3" s="5" t="s">
        <v>510</v>
      </c>
      <c r="DI3" s="5" t="s">
        <v>512</v>
      </c>
      <c r="DJ3" s="5" t="s">
        <v>520</v>
      </c>
      <c r="DK3" s="5" t="s">
        <v>535</v>
      </c>
      <c r="DL3" s="5" t="s">
        <v>536</v>
      </c>
      <c r="DM3" s="5" t="s">
        <v>822</v>
      </c>
      <c r="DN3" s="5" t="s">
        <v>539</v>
      </c>
      <c r="DO3" s="5" t="s">
        <v>432</v>
      </c>
      <c r="DP3" s="5" t="s">
        <v>823</v>
      </c>
      <c r="DQ3" s="5" t="s">
        <v>544</v>
      </c>
      <c r="DR3" s="5" t="s">
        <v>140</v>
      </c>
      <c r="DS3" s="5" t="s">
        <v>546</v>
      </c>
      <c r="DT3" s="5" t="s">
        <v>550</v>
      </c>
      <c r="DU3" s="5" t="s">
        <v>551</v>
      </c>
      <c r="DV3" s="5" t="s">
        <v>825</v>
      </c>
      <c r="DW3" s="5" t="s">
        <v>559</v>
      </c>
      <c r="DX3" s="5" t="s">
        <v>562</v>
      </c>
      <c r="DY3" s="5" t="s">
        <v>563</v>
      </c>
      <c r="DZ3" s="5" t="s">
        <v>564</v>
      </c>
      <c r="EA3" s="5" t="s">
        <v>566</v>
      </c>
      <c r="EB3" s="5" t="s">
        <v>572</v>
      </c>
      <c r="EC3" s="5" t="s">
        <v>578</v>
      </c>
      <c r="ED3" s="5" t="s">
        <v>303</v>
      </c>
      <c r="EE3" s="5"/>
      <c r="EF3" s="5"/>
    </row>
    <row r="4" spans="1:138" s="4" customFormat="1" x14ac:dyDescent="0.3">
      <c r="A4" s="4" t="str">
        <f>VLOOKUP(B4,CMS!H:H,1,0)</f>
        <v>Alderholt</v>
      </c>
      <c r="B4" s="4" t="s">
        <v>104</v>
      </c>
      <c r="C4" s="4" t="s">
        <v>104</v>
      </c>
      <c r="D4" s="5" t="s">
        <v>102</v>
      </c>
      <c r="E4" s="5"/>
      <c r="F4" s="5"/>
      <c r="G4" s="5" t="s">
        <v>116</v>
      </c>
      <c r="H4" s="5" t="s">
        <v>119</v>
      </c>
      <c r="I4" s="5" t="s">
        <v>127</v>
      </c>
      <c r="J4" s="5"/>
      <c r="K4" s="5" t="s">
        <v>146</v>
      </c>
      <c r="L4" s="5" t="s">
        <v>150</v>
      </c>
      <c r="M4" s="5" t="s">
        <v>154</v>
      </c>
      <c r="N4" s="5"/>
      <c r="O4" s="5"/>
      <c r="P4" s="5"/>
      <c r="Q4" s="5" t="s">
        <v>162</v>
      </c>
      <c r="R4" s="5" t="s">
        <v>167</v>
      </c>
      <c r="S4" s="5" t="s">
        <v>819</v>
      </c>
      <c r="T4" s="5"/>
      <c r="U4" s="5"/>
      <c r="V4" s="5" t="s">
        <v>179</v>
      </c>
      <c r="W4" s="5" t="s">
        <v>183</v>
      </c>
      <c r="X4" s="5" t="s">
        <v>187</v>
      </c>
      <c r="Y4" s="5"/>
      <c r="Z4" s="5"/>
      <c r="AA4" s="5"/>
      <c r="AB4" s="5" t="s">
        <v>193</v>
      </c>
      <c r="AC4" s="5" t="s">
        <v>200</v>
      </c>
      <c r="AD4" s="5" t="s">
        <v>208</v>
      </c>
      <c r="AE4" s="5" t="s">
        <v>215</v>
      </c>
      <c r="AF4" s="5" t="s">
        <v>225</v>
      </c>
      <c r="AG4" s="5" t="s">
        <v>227</v>
      </c>
      <c r="AH4" s="5" t="s">
        <v>235</v>
      </c>
      <c r="AI4" s="5"/>
      <c r="AJ4" s="5"/>
      <c r="AK4" s="5" t="s">
        <v>244</v>
      </c>
      <c r="AL4" s="5"/>
      <c r="AM4" s="5"/>
      <c r="AN4" s="5"/>
      <c r="AO4" s="5" t="s">
        <v>251</v>
      </c>
      <c r="AP4" s="5" t="s">
        <v>111</v>
      </c>
      <c r="AQ4" s="5"/>
      <c r="AR4" s="5"/>
      <c r="AS4" s="5" t="s">
        <v>258</v>
      </c>
      <c r="AT4" s="5" t="s">
        <v>263</v>
      </c>
      <c r="AU4" s="5" t="s">
        <v>266</v>
      </c>
      <c r="AV4" s="5" t="s">
        <v>277</v>
      </c>
      <c r="AW4" s="5"/>
      <c r="AX4" s="5"/>
      <c r="AY4" s="5" t="s">
        <v>282</v>
      </c>
      <c r="AZ4" s="5"/>
      <c r="BA4" s="5" t="s">
        <v>290</v>
      </c>
      <c r="BB4" s="5" t="s">
        <v>295</v>
      </c>
      <c r="BC4" s="5" t="s">
        <v>297</v>
      </c>
      <c r="BD4" s="5"/>
      <c r="BE4" s="5"/>
      <c r="BF4" s="5" t="s">
        <v>498</v>
      </c>
      <c r="BG4" s="5" t="s">
        <v>574</v>
      </c>
      <c r="BH4" s="5" t="s">
        <v>312</v>
      </c>
      <c r="BI4" s="5" t="s">
        <v>315</v>
      </c>
      <c r="BJ4" s="5" t="s">
        <v>320</v>
      </c>
      <c r="BK4" s="5"/>
      <c r="BL4" s="5" t="s">
        <v>324</v>
      </c>
      <c r="BM4" s="5"/>
      <c r="BN4" s="5" t="s">
        <v>339</v>
      </c>
      <c r="BO4" s="5" t="s">
        <v>342</v>
      </c>
      <c r="BP4" s="5" t="s">
        <v>346</v>
      </c>
      <c r="BQ4" s="5"/>
      <c r="BR4" s="5" t="s">
        <v>361</v>
      </c>
      <c r="BS4" s="5" t="s">
        <v>364</v>
      </c>
      <c r="BT4" s="5"/>
      <c r="BU4" s="5" t="s">
        <v>367</v>
      </c>
      <c r="BV4" s="5" t="s">
        <v>371</v>
      </c>
      <c r="BW4" s="5"/>
      <c r="BX4" s="5"/>
      <c r="BY4" s="5" t="s">
        <v>378</v>
      </c>
      <c r="BZ4" s="5" t="s">
        <v>384</v>
      </c>
      <c r="CA4" s="5"/>
      <c r="CB4" s="5"/>
      <c r="CC4" s="5" t="s">
        <v>393</v>
      </c>
      <c r="CD4" s="5" t="s">
        <v>397</v>
      </c>
      <c r="CE4" s="5"/>
      <c r="CF4" s="5" t="s">
        <v>404</v>
      </c>
      <c r="CG4" s="5" t="s">
        <v>410</v>
      </c>
      <c r="CH4" s="5" t="s">
        <v>810</v>
      </c>
      <c r="CI4" s="5" t="s">
        <v>413</v>
      </c>
      <c r="CJ4" s="5"/>
      <c r="CK4" s="5"/>
      <c r="CL4" s="5" t="s">
        <v>417</v>
      </c>
      <c r="CM4" s="5"/>
      <c r="CN4" s="5"/>
      <c r="CO4" s="5"/>
      <c r="CP4" s="5" t="s">
        <v>424</v>
      </c>
      <c r="CQ4" s="5" t="s">
        <v>437</v>
      </c>
      <c r="CR4" s="5" t="s">
        <v>441</v>
      </c>
      <c r="CS4" s="5" t="s">
        <v>446</v>
      </c>
      <c r="CT4" s="5"/>
      <c r="CU4" s="5" t="s">
        <v>450</v>
      </c>
      <c r="CV4" s="5" t="s">
        <v>454</v>
      </c>
      <c r="CW4" s="5" t="s">
        <v>239</v>
      </c>
      <c r="CX4" s="5" t="s">
        <v>459</v>
      </c>
      <c r="CY4" s="5" t="s">
        <v>465</v>
      </c>
      <c r="CZ4" s="5"/>
      <c r="DA4" s="5" t="s">
        <v>473</v>
      </c>
      <c r="DB4" s="5" t="s">
        <v>477</v>
      </c>
      <c r="DC4" s="5"/>
      <c r="DD4" s="5" t="s">
        <v>483</v>
      </c>
      <c r="DE4" s="5" t="s">
        <v>501</v>
      </c>
      <c r="DF4" s="5" t="s">
        <v>503</v>
      </c>
      <c r="DG4" s="5" t="s">
        <v>506</v>
      </c>
      <c r="DH4" s="5"/>
      <c r="DI4" s="5" t="s">
        <v>513</v>
      </c>
      <c r="DJ4" s="5" t="s">
        <v>522</v>
      </c>
      <c r="DK4" s="5"/>
      <c r="DL4" s="5"/>
      <c r="DM4" s="5"/>
      <c r="DN4" s="6" t="s">
        <v>726</v>
      </c>
      <c r="DO4" s="5" t="s">
        <v>389</v>
      </c>
      <c r="DP4" s="5"/>
      <c r="DQ4" s="5"/>
      <c r="DR4" s="5" t="s">
        <v>142</v>
      </c>
      <c r="DS4" s="5" t="s">
        <v>547</v>
      </c>
      <c r="DT4" s="5"/>
      <c r="DU4" s="5" t="s">
        <v>553</v>
      </c>
      <c r="DV4" s="5"/>
      <c r="DW4" s="5" t="s">
        <v>561</v>
      </c>
      <c r="DX4" s="5"/>
      <c r="DY4" s="5"/>
      <c r="DZ4" s="5" t="s">
        <v>736</v>
      </c>
      <c r="EA4" s="5" t="s">
        <v>567</v>
      </c>
      <c r="EB4" s="5"/>
      <c r="EC4" s="5"/>
      <c r="ED4" s="5" t="s">
        <v>305</v>
      </c>
      <c r="EE4" s="5"/>
      <c r="EF4" s="5"/>
    </row>
    <row r="5" spans="1:138" s="4" customFormat="1" x14ac:dyDescent="0.3">
      <c r="A5" s="4" t="str">
        <f>VLOOKUP(B5,CMS!H:H,1,0)</f>
        <v>Amesbury</v>
      </c>
      <c r="B5" s="4" t="s">
        <v>106</v>
      </c>
      <c r="C5" s="4" t="s">
        <v>106</v>
      </c>
      <c r="D5" s="5" t="s">
        <v>103</v>
      </c>
      <c r="E5" s="5"/>
      <c r="F5" s="5"/>
      <c r="G5" s="5"/>
      <c r="H5" s="5" t="s">
        <v>120</v>
      </c>
      <c r="I5" s="5" t="s">
        <v>128</v>
      </c>
      <c r="J5" s="5"/>
      <c r="K5" s="5"/>
      <c r="L5" s="5" t="s">
        <v>774</v>
      </c>
      <c r="M5" s="5" t="s">
        <v>155</v>
      </c>
      <c r="N5" s="5"/>
      <c r="O5" s="5"/>
      <c r="P5" s="5"/>
      <c r="Q5" s="5" t="s">
        <v>163</v>
      </c>
      <c r="R5" s="5" t="s">
        <v>168</v>
      </c>
      <c r="S5" s="5" t="s">
        <v>175</v>
      </c>
      <c r="T5" s="5"/>
      <c r="U5" s="5"/>
      <c r="V5" s="5" t="s">
        <v>180</v>
      </c>
      <c r="W5" s="5" t="s">
        <v>184</v>
      </c>
      <c r="X5" s="5"/>
      <c r="Y5" s="5"/>
      <c r="Z5" s="5"/>
      <c r="AA5" s="5"/>
      <c r="AB5" s="5" t="s">
        <v>194</v>
      </c>
      <c r="AC5" s="5" t="s">
        <v>201</v>
      </c>
      <c r="AD5" s="5" t="s">
        <v>209</v>
      </c>
      <c r="AE5" s="5" t="s">
        <v>216</v>
      </c>
      <c r="AF5" s="5"/>
      <c r="AG5" s="5" t="s">
        <v>228</v>
      </c>
      <c r="AH5" s="5"/>
      <c r="AI5" s="5"/>
      <c r="AJ5" s="5"/>
      <c r="AK5" s="5" t="s">
        <v>790</v>
      </c>
      <c r="AL5" s="5"/>
      <c r="AM5" s="5"/>
      <c r="AN5" s="5"/>
      <c r="AO5" s="5" t="s">
        <v>252</v>
      </c>
      <c r="AP5" s="5" t="s">
        <v>766</v>
      </c>
      <c r="AQ5" s="5"/>
      <c r="AR5" s="5"/>
      <c r="AS5" s="5" t="s">
        <v>259</v>
      </c>
      <c r="AT5" s="5" t="s">
        <v>443</v>
      </c>
      <c r="AU5" s="5" t="s">
        <v>267</v>
      </c>
      <c r="AV5" s="5"/>
      <c r="AW5" s="5"/>
      <c r="AX5" s="5"/>
      <c r="AY5" s="5" t="s">
        <v>283</v>
      </c>
      <c r="AZ5" s="5"/>
      <c r="BA5" s="5" t="s">
        <v>291</v>
      </c>
      <c r="BB5" s="5"/>
      <c r="BC5" s="5" t="s">
        <v>298</v>
      </c>
      <c r="BD5" s="5"/>
      <c r="BE5" s="5"/>
      <c r="BF5" s="5"/>
      <c r="BG5" s="5" t="s">
        <v>575</v>
      </c>
      <c r="BH5" s="5"/>
      <c r="BI5" s="5" t="s">
        <v>316</v>
      </c>
      <c r="BJ5" s="5" t="s">
        <v>802</v>
      </c>
      <c r="BK5" s="5"/>
      <c r="BL5" s="5" t="s">
        <v>325</v>
      </c>
      <c r="BM5" s="5"/>
      <c r="BN5" s="5" t="s">
        <v>340</v>
      </c>
      <c r="BO5" s="5" t="s">
        <v>343</v>
      </c>
      <c r="BP5" s="5" t="s">
        <v>347</v>
      </c>
      <c r="BQ5" s="5"/>
      <c r="BR5" s="5" t="s">
        <v>362</v>
      </c>
      <c r="BS5" s="5"/>
      <c r="BT5" s="5"/>
      <c r="BU5" s="5" t="s">
        <v>368</v>
      </c>
      <c r="BV5" s="5" t="s">
        <v>372</v>
      </c>
      <c r="BW5" s="5"/>
      <c r="BX5" s="5"/>
      <c r="BY5" s="5" t="s">
        <v>379</v>
      </c>
      <c r="BZ5" s="5" t="s">
        <v>385</v>
      </c>
      <c r="CA5" s="5"/>
      <c r="CB5" s="5"/>
      <c r="CC5" s="5" t="s">
        <v>394</v>
      </c>
      <c r="CD5" s="5" t="s">
        <v>398</v>
      </c>
      <c r="CE5" s="5"/>
      <c r="CF5" s="5" t="s">
        <v>405</v>
      </c>
      <c r="CG5" s="5" t="s">
        <v>411</v>
      </c>
      <c r="CH5" s="5" t="s">
        <v>480</v>
      </c>
      <c r="CI5" s="5"/>
      <c r="CJ5" s="5"/>
      <c r="CK5" s="5"/>
      <c r="CL5" s="5"/>
      <c r="CM5" s="5"/>
      <c r="CN5" s="5"/>
      <c r="CO5" s="5"/>
      <c r="CP5" s="5" t="s">
        <v>425</v>
      </c>
      <c r="CQ5" s="5" t="s">
        <v>438</v>
      </c>
      <c r="CR5" s="5" t="s">
        <v>442</v>
      </c>
      <c r="CS5" s="5"/>
      <c r="CT5" s="5"/>
      <c r="CU5" s="5" t="s">
        <v>451</v>
      </c>
      <c r="CV5" s="5" t="s">
        <v>455</v>
      </c>
      <c r="CW5" s="5" t="s">
        <v>240</v>
      </c>
      <c r="CX5" s="5" t="s">
        <v>460</v>
      </c>
      <c r="CY5" s="5" t="s">
        <v>466</v>
      </c>
      <c r="CZ5" s="5"/>
      <c r="DA5" s="5" t="s">
        <v>474</v>
      </c>
      <c r="DB5" s="5"/>
      <c r="DC5" s="5"/>
      <c r="DD5" s="5" t="s">
        <v>484</v>
      </c>
      <c r="DE5" s="5"/>
      <c r="DF5" s="5"/>
      <c r="DG5" s="5" t="s">
        <v>507</v>
      </c>
      <c r="DH5" s="5"/>
      <c r="DI5" s="5" t="s">
        <v>514</v>
      </c>
      <c r="DJ5" s="5" t="s">
        <v>523</v>
      </c>
      <c r="DK5" s="5"/>
      <c r="DL5" s="5"/>
      <c r="DM5" s="5"/>
      <c r="DN5" s="5" t="s">
        <v>540</v>
      </c>
      <c r="DO5" s="5" t="s">
        <v>433</v>
      </c>
      <c r="DP5" s="5"/>
      <c r="DQ5" s="5"/>
      <c r="DR5" s="5" t="s">
        <v>824</v>
      </c>
      <c r="DS5" s="5" t="s">
        <v>548</v>
      </c>
      <c r="DT5" s="5"/>
      <c r="DU5" s="5" t="s">
        <v>554</v>
      </c>
      <c r="DV5" s="5"/>
      <c r="DW5" s="5"/>
      <c r="DX5" s="5"/>
      <c r="DY5" s="5"/>
      <c r="DZ5" s="5"/>
      <c r="EA5" s="5" t="s">
        <v>568</v>
      </c>
      <c r="EB5" s="5"/>
      <c r="EC5" s="5"/>
      <c r="ED5" s="5" t="s">
        <v>306</v>
      </c>
      <c r="EE5" s="5"/>
      <c r="EF5" s="5"/>
    </row>
    <row r="6" spans="1:138" s="4" customFormat="1" x14ac:dyDescent="0.3">
      <c r="A6" s="4" t="str">
        <f>VLOOKUP(B6,CMS!H:H,1,0)</f>
        <v>Atworth with Shaw and Whitley</v>
      </c>
      <c r="B6" s="4" t="s">
        <v>114</v>
      </c>
      <c r="C6" s="4" t="s">
        <v>113</v>
      </c>
      <c r="D6" s="5"/>
      <c r="E6" s="5"/>
      <c r="F6" s="5"/>
      <c r="G6" s="5"/>
      <c r="H6" s="5" t="s">
        <v>121</v>
      </c>
      <c r="I6" s="5" t="s">
        <v>129</v>
      </c>
      <c r="J6" s="5"/>
      <c r="K6" s="5"/>
      <c r="L6" s="5" t="s">
        <v>151</v>
      </c>
      <c r="M6" s="5"/>
      <c r="N6" s="5"/>
      <c r="O6" s="5"/>
      <c r="P6" s="5"/>
      <c r="Q6" s="5" t="s">
        <v>164</v>
      </c>
      <c r="R6" s="5" t="s">
        <v>169</v>
      </c>
      <c r="S6" s="5"/>
      <c r="T6" s="5"/>
      <c r="U6" s="5"/>
      <c r="V6" s="5"/>
      <c r="W6" s="5" t="s">
        <v>185</v>
      </c>
      <c r="X6" s="5"/>
      <c r="Y6" s="5"/>
      <c r="Z6" s="5"/>
      <c r="AA6" s="5"/>
      <c r="AB6" s="5" t="s">
        <v>195</v>
      </c>
      <c r="AC6" s="5" t="s">
        <v>202</v>
      </c>
      <c r="AD6" s="5" t="s">
        <v>210</v>
      </c>
      <c r="AE6" s="5" t="s">
        <v>217</v>
      </c>
      <c r="AF6" s="5"/>
      <c r="AG6" s="5" t="s">
        <v>229</v>
      </c>
      <c r="AH6" s="5"/>
      <c r="AI6" s="5"/>
      <c r="AJ6" s="5"/>
      <c r="AK6" s="5" t="s">
        <v>245</v>
      </c>
      <c r="AL6" s="5"/>
      <c r="AM6" s="5"/>
      <c r="AN6" s="5"/>
      <c r="AO6" s="5" t="s">
        <v>253</v>
      </c>
      <c r="AP6" s="5" t="s">
        <v>112</v>
      </c>
      <c r="AQ6" s="5"/>
      <c r="AR6" s="5"/>
      <c r="AS6" s="5" t="s">
        <v>260</v>
      </c>
      <c r="AT6" s="5"/>
      <c r="AU6" s="5" t="s">
        <v>268</v>
      </c>
      <c r="AV6" s="5"/>
      <c r="AW6" s="5"/>
      <c r="AX6" s="5"/>
      <c r="AY6" s="5" t="s">
        <v>284</v>
      </c>
      <c r="AZ6" s="5"/>
      <c r="BA6" s="5" t="s">
        <v>292</v>
      </c>
      <c r="BB6" s="5"/>
      <c r="BC6" s="5" t="s">
        <v>299</v>
      </c>
      <c r="BD6" s="5"/>
      <c r="BE6" s="5"/>
      <c r="BF6" s="5"/>
      <c r="BG6" s="5" t="s">
        <v>308</v>
      </c>
      <c r="BH6" s="5"/>
      <c r="BI6" s="5" t="s">
        <v>317</v>
      </c>
      <c r="BJ6" s="5"/>
      <c r="BK6" s="5"/>
      <c r="BL6" s="5" t="s">
        <v>326</v>
      </c>
      <c r="BM6" s="5"/>
      <c r="BN6" s="5"/>
      <c r="BO6" s="5"/>
      <c r="BP6" s="5" t="s">
        <v>348</v>
      </c>
      <c r="BQ6" s="5"/>
      <c r="BR6" s="5" t="s">
        <v>363</v>
      </c>
      <c r="BS6" s="5"/>
      <c r="BT6" s="5"/>
      <c r="BU6" s="5" t="s">
        <v>806</v>
      </c>
      <c r="BV6" s="5" t="s">
        <v>373</v>
      </c>
      <c r="BW6" s="5"/>
      <c r="BX6" s="5"/>
      <c r="BY6" s="5" t="s">
        <v>380</v>
      </c>
      <c r="BZ6" s="5"/>
      <c r="CA6" s="5"/>
      <c r="CB6" s="5"/>
      <c r="CC6" s="5"/>
      <c r="CD6" s="5" t="s">
        <v>399</v>
      </c>
      <c r="CE6" s="5"/>
      <c r="CF6" s="5" t="s">
        <v>406</v>
      </c>
      <c r="CG6" s="5"/>
      <c r="CH6" s="5"/>
      <c r="CI6" s="5"/>
      <c r="CJ6" s="5"/>
      <c r="CK6" s="5"/>
      <c r="CL6" s="5"/>
      <c r="CM6" s="5"/>
      <c r="CN6" s="5"/>
      <c r="CO6" s="5"/>
      <c r="CP6" s="5" t="s">
        <v>426</v>
      </c>
      <c r="CQ6" s="5" t="s">
        <v>815</v>
      </c>
      <c r="CR6" s="5"/>
      <c r="CS6" s="5"/>
      <c r="CT6" s="5"/>
      <c r="CU6" s="5"/>
      <c r="CV6" s="5" t="s">
        <v>456</v>
      </c>
      <c r="CW6" s="5" t="s">
        <v>237</v>
      </c>
      <c r="CX6" s="5" t="s">
        <v>461</v>
      </c>
      <c r="CY6" s="5" t="s">
        <v>467</v>
      </c>
      <c r="CZ6" s="5"/>
      <c r="DA6" s="5"/>
      <c r="DB6" s="5"/>
      <c r="DC6" s="5"/>
      <c r="DD6" s="5" t="s">
        <v>485</v>
      </c>
      <c r="DE6" s="5"/>
      <c r="DF6" s="5"/>
      <c r="DG6" s="5" t="s">
        <v>508</v>
      </c>
      <c r="DH6" s="5"/>
      <c r="DI6" s="5" t="s">
        <v>515</v>
      </c>
      <c r="DJ6" s="5" t="s">
        <v>524</v>
      </c>
      <c r="DK6" s="5"/>
      <c r="DL6" s="5"/>
      <c r="DM6" s="5"/>
      <c r="DN6" s="5" t="s">
        <v>541</v>
      </c>
      <c r="DO6" s="5" t="s">
        <v>434</v>
      </c>
      <c r="DP6" s="5"/>
      <c r="DQ6" s="5"/>
      <c r="DR6" s="5" t="s">
        <v>577</v>
      </c>
      <c r="DS6" s="5" t="s">
        <v>549</v>
      </c>
      <c r="DT6" s="5"/>
      <c r="DU6" s="5" t="s">
        <v>555</v>
      </c>
      <c r="DV6" s="5"/>
      <c r="DW6" s="5"/>
      <c r="DX6" s="5"/>
      <c r="DY6" s="5"/>
      <c r="DZ6" s="5"/>
      <c r="EA6" s="5" t="s">
        <v>569</v>
      </c>
      <c r="EB6" s="5"/>
      <c r="EC6" s="5"/>
      <c r="ED6" s="5"/>
      <c r="EE6" s="5"/>
      <c r="EF6" s="5"/>
    </row>
    <row r="7" spans="1:138" s="4" customFormat="1" x14ac:dyDescent="0.3">
      <c r="A7" s="4" t="str">
        <f>VLOOKUP(B7,CMS!H:H,1,0)</f>
        <v>Avon River Team</v>
      </c>
      <c r="B7" s="4" t="s">
        <v>118</v>
      </c>
      <c r="C7" s="4" t="s">
        <v>581</v>
      </c>
      <c r="D7" s="5"/>
      <c r="E7" s="5"/>
      <c r="F7" s="5"/>
      <c r="G7" s="5"/>
      <c r="H7" s="5" t="s">
        <v>122</v>
      </c>
      <c r="I7" s="5" t="s">
        <v>130</v>
      </c>
      <c r="J7" s="5"/>
      <c r="K7" s="5"/>
      <c r="L7" s="5" t="s">
        <v>152</v>
      </c>
      <c r="M7" s="5"/>
      <c r="N7" s="5"/>
      <c r="O7" s="5"/>
      <c r="P7" s="5"/>
      <c r="Q7" s="5"/>
      <c r="R7" s="5" t="s">
        <v>170</v>
      </c>
      <c r="S7" s="5"/>
      <c r="T7" s="5"/>
      <c r="U7" s="5"/>
      <c r="V7" s="5"/>
      <c r="W7" s="5"/>
      <c r="X7" s="5"/>
      <c r="Y7" s="5"/>
      <c r="Z7" s="5"/>
      <c r="AA7" s="5"/>
      <c r="AB7" s="5" t="s">
        <v>782</v>
      </c>
      <c r="AC7" s="5" t="s">
        <v>786</v>
      </c>
      <c r="AD7" s="5" t="s">
        <v>211</v>
      </c>
      <c r="AE7" s="5" t="s">
        <v>218</v>
      </c>
      <c r="AF7" s="5"/>
      <c r="AG7" s="5" t="s">
        <v>230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 t="s">
        <v>796</v>
      </c>
      <c r="AT7" s="5"/>
      <c r="AU7" s="5" t="s">
        <v>269</v>
      </c>
      <c r="AV7" s="5"/>
      <c r="AW7" s="5"/>
      <c r="AX7" s="5"/>
      <c r="AY7" s="5" t="s">
        <v>285</v>
      </c>
      <c r="AZ7" s="5"/>
      <c r="BA7" s="5" t="s">
        <v>293</v>
      </c>
      <c r="BB7" s="5"/>
      <c r="BC7" s="5" t="s">
        <v>300</v>
      </c>
      <c r="BD7" s="5"/>
      <c r="BE7" s="5"/>
      <c r="BF7" s="5"/>
      <c r="BG7" s="5" t="s">
        <v>576</v>
      </c>
      <c r="BH7" s="5"/>
      <c r="BI7" s="5"/>
      <c r="BJ7" s="5"/>
      <c r="BK7" s="5"/>
      <c r="BL7" s="5" t="s">
        <v>327</v>
      </c>
      <c r="BM7" s="5"/>
      <c r="BN7" s="5"/>
      <c r="BO7" s="5"/>
      <c r="BP7" s="5" t="s">
        <v>349</v>
      </c>
      <c r="BQ7" s="5"/>
      <c r="BR7" s="5"/>
      <c r="BS7" s="5"/>
      <c r="BT7" s="5"/>
      <c r="BU7" s="5"/>
      <c r="BV7" s="5" t="s">
        <v>374</v>
      </c>
      <c r="BW7" s="5"/>
      <c r="BX7" s="5"/>
      <c r="BY7" s="5" t="s">
        <v>381</v>
      </c>
      <c r="BZ7" s="5"/>
      <c r="CA7" s="5"/>
      <c r="CB7" s="5"/>
      <c r="CC7" s="5"/>
      <c r="CD7" s="5" t="s">
        <v>400</v>
      </c>
      <c r="CE7" s="5"/>
      <c r="CF7" s="5" t="s">
        <v>407</v>
      </c>
      <c r="CG7" s="5"/>
      <c r="CH7" s="5"/>
      <c r="CI7" s="5"/>
      <c r="CJ7" s="5"/>
      <c r="CK7" s="5"/>
      <c r="CL7" s="5"/>
      <c r="CM7" s="5"/>
      <c r="CN7" s="5"/>
      <c r="CO7" s="5"/>
      <c r="CP7" s="5" t="s">
        <v>427</v>
      </c>
      <c r="CQ7" s="5" t="s">
        <v>439</v>
      </c>
      <c r="CR7" s="5"/>
      <c r="CS7" s="5"/>
      <c r="CT7" s="5"/>
      <c r="CU7" s="5"/>
      <c r="CV7" s="5"/>
      <c r="CW7" s="5" t="s">
        <v>241</v>
      </c>
      <c r="CX7" s="5" t="s">
        <v>462</v>
      </c>
      <c r="CY7" s="5" t="s">
        <v>468</v>
      </c>
      <c r="CZ7" s="5"/>
      <c r="DA7" s="5"/>
      <c r="DB7" s="5"/>
      <c r="DC7" s="5"/>
      <c r="DD7" s="5" t="s">
        <v>486</v>
      </c>
      <c r="DE7" s="5"/>
      <c r="DF7" s="5"/>
      <c r="DG7" s="5" t="s">
        <v>509</v>
      </c>
      <c r="DH7" s="5"/>
      <c r="DI7" s="5" t="s">
        <v>516</v>
      </c>
      <c r="DJ7" s="5" t="s">
        <v>525</v>
      </c>
      <c r="DK7" s="5"/>
      <c r="DL7" s="5"/>
      <c r="DM7" s="5"/>
      <c r="DN7" s="63" t="s">
        <v>542</v>
      </c>
      <c r="DO7" s="5" t="s">
        <v>391</v>
      </c>
      <c r="DP7" s="5"/>
      <c r="DQ7" s="5"/>
      <c r="DR7" s="5"/>
      <c r="DS7" s="5"/>
      <c r="DT7" s="5"/>
      <c r="DU7" s="5" t="s">
        <v>556</v>
      </c>
      <c r="DV7" s="5"/>
      <c r="DW7" s="5"/>
      <c r="DX7" s="5"/>
      <c r="DY7" s="5"/>
      <c r="DZ7" s="5"/>
      <c r="EA7" s="5" t="s">
        <v>570</v>
      </c>
      <c r="EB7" s="5"/>
      <c r="EC7" s="5"/>
      <c r="ED7" s="5"/>
      <c r="EE7" s="5"/>
      <c r="EF7" s="5"/>
    </row>
    <row r="8" spans="1:138" s="4" customFormat="1" x14ac:dyDescent="0.3">
      <c r="A8" s="4" t="str">
        <f>VLOOKUP(B8,CMS!H:H,1,0)</f>
        <v>Beaminster Area</v>
      </c>
      <c r="B8" s="4" t="s">
        <v>125</v>
      </c>
      <c r="C8" s="4" t="s">
        <v>126</v>
      </c>
      <c r="D8" s="5"/>
      <c r="E8" s="5"/>
      <c r="F8" s="5"/>
      <c r="G8" s="5"/>
      <c r="H8" s="5" t="s">
        <v>123</v>
      </c>
      <c r="I8" s="5" t="s">
        <v>131</v>
      </c>
      <c r="J8" s="5"/>
      <c r="K8" s="5"/>
      <c r="L8" s="5"/>
      <c r="M8" s="5"/>
      <c r="N8" s="5"/>
      <c r="O8" s="5"/>
      <c r="P8" s="5"/>
      <c r="Q8" s="5"/>
      <c r="R8" s="5" t="s">
        <v>171</v>
      </c>
      <c r="S8" s="5"/>
      <c r="T8" s="5"/>
      <c r="U8" s="5"/>
      <c r="V8" s="5"/>
      <c r="W8" s="5"/>
      <c r="X8" s="5"/>
      <c r="Y8" s="5"/>
      <c r="Z8" s="5"/>
      <c r="AA8" s="5"/>
      <c r="AB8" s="5" t="s">
        <v>196</v>
      </c>
      <c r="AC8" s="5" t="s">
        <v>203</v>
      </c>
      <c r="AD8" s="5" t="s">
        <v>212</v>
      </c>
      <c r="AE8" s="5" t="s">
        <v>219</v>
      </c>
      <c r="AF8" s="5"/>
      <c r="AG8" s="5" t="s">
        <v>231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795</v>
      </c>
      <c r="AT8" s="5"/>
      <c r="AU8" s="5" t="s">
        <v>270</v>
      </c>
      <c r="AV8" s="5"/>
      <c r="AW8" s="5"/>
      <c r="AX8" s="5"/>
      <c r="AY8" s="5" t="s">
        <v>286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 t="s">
        <v>328</v>
      </c>
      <c r="BM8" s="5"/>
      <c r="BN8" s="5"/>
      <c r="BO8" s="5"/>
      <c r="BP8" s="5" t="s">
        <v>350</v>
      </c>
      <c r="BQ8" s="5"/>
      <c r="BR8" s="5"/>
      <c r="BS8" s="5"/>
      <c r="BT8" s="5"/>
      <c r="BU8" s="5"/>
      <c r="BV8" s="5"/>
      <c r="BW8" s="5"/>
      <c r="BX8" s="5"/>
      <c r="BY8" s="5" t="s">
        <v>382</v>
      </c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 t="s">
        <v>428</v>
      </c>
      <c r="CQ8" s="5" t="s">
        <v>816</v>
      </c>
      <c r="CR8" s="5"/>
      <c r="CS8" s="5"/>
      <c r="CT8" s="5"/>
      <c r="CU8" s="5"/>
      <c r="CV8" s="5"/>
      <c r="CW8" s="5"/>
      <c r="CX8" s="5"/>
      <c r="CY8" s="5" t="s">
        <v>470</v>
      </c>
      <c r="CZ8" s="5"/>
      <c r="DA8" s="5"/>
      <c r="DB8" s="5"/>
      <c r="DC8" s="5"/>
      <c r="DD8" s="5" t="s">
        <v>487</v>
      </c>
      <c r="DE8" s="5"/>
      <c r="DF8" s="5"/>
      <c r="DG8" s="5"/>
      <c r="DH8" s="5"/>
      <c r="DI8" s="5" t="s">
        <v>517</v>
      </c>
      <c r="DJ8" s="5" t="s">
        <v>526</v>
      </c>
      <c r="DK8" s="5"/>
      <c r="DL8" s="5"/>
      <c r="DM8" s="5"/>
      <c r="DN8" s="5"/>
      <c r="DO8" s="5"/>
      <c r="DP8" s="5"/>
      <c r="DQ8" s="5"/>
      <c r="DR8" s="5"/>
      <c r="DS8" s="5"/>
      <c r="DT8" s="5"/>
      <c r="DU8" s="5" t="s">
        <v>557</v>
      </c>
      <c r="DV8" s="5"/>
      <c r="DW8" s="5"/>
      <c r="DX8" s="5"/>
      <c r="DY8" s="5"/>
      <c r="DZ8" s="5"/>
      <c r="EA8" s="5" t="s">
        <v>571</v>
      </c>
      <c r="EB8" s="5"/>
      <c r="EC8" s="5"/>
      <c r="ED8" s="5"/>
      <c r="EE8" s="5"/>
      <c r="EF8" s="5"/>
    </row>
    <row r="9" spans="1:138" s="4" customFormat="1" x14ac:dyDescent="0.3">
      <c r="A9" s="4" t="str">
        <f>VLOOKUP(B9,CMS!H:H,1,0)</f>
        <v>Bemerton</v>
      </c>
      <c r="B9" s="4" t="s">
        <v>138</v>
      </c>
      <c r="C9" s="4" t="s">
        <v>138</v>
      </c>
      <c r="D9" s="5"/>
      <c r="E9" s="5"/>
      <c r="F9" s="5"/>
      <c r="G9" s="5"/>
      <c r="H9" s="5" t="s">
        <v>124</v>
      </c>
      <c r="I9" s="5" t="s">
        <v>132</v>
      </c>
      <c r="J9" s="5"/>
      <c r="K9" s="5"/>
      <c r="L9" s="5"/>
      <c r="M9" s="5"/>
      <c r="N9" s="5"/>
      <c r="O9" s="5"/>
      <c r="P9" s="5"/>
      <c r="Q9" s="5"/>
      <c r="R9" s="5" t="s">
        <v>172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204</v>
      </c>
      <c r="AD9" s="5"/>
      <c r="AE9" s="5" t="s">
        <v>220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 t="s">
        <v>271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 t="s">
        <v>329</v>
      </c>
      <c r="BM9" s="5"/>
      <c r="BN9" s="5"/>
      <c r="BO9" s="5"/>
      <c r="BP9" s="5" t="s">
        <v>351</v>
      </c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 t="s">
        <v>429</v>
      </c>
      <c r="CQ9" s="5"/>
      <c r="CR9" s="5"/>
      <c r="CS9" s="5"/>
      <c r="CT9" s="5"/>
      <c r="CU9" s="5"/>
      <c r="CV9" s="5"/>
      <c r="CW9" s="5"/>
      <c r="CX9" s="5"/>
      <c r="CY9" s="5" t="s">
        <v>469</v>
      </c>
      <c r="CZ9" s="5"/>
      <c r="DA9" s="5"/>
      <c r="DB9" s="5"/>
      <c r="DC9" s="5"/>
      <c r="DD9" s="5" t="s">
        <v>488</v>
      </c>
      <c r="DE9" s="5"/>
      <c r="DF9" s="5"/>
      <c r="DG9" s="5"/>
      <c r="DH9" s="5"/>
      <c r="DI9" s="5" t="s">
        <v>518</v>
      </c>
      <c r="DJ9" s="5" t="s">
        <v>527</v>
      </c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</row>
    <row r="10" spans="1:138" s="4" customFormat="1" x14ac:dyDescent="0.3">
      <c r="A10" s="4" t="str">
        <f>VLOOKUP(B10,CMS!H:H,1,0)</f>
        <v>Blandford Forum and Langton Long</v>
      </c>
      <c r="B10" s="4" t="s">
        <v>143</v>
      </c>
      <c r="C10" s="4" t="s">
        <v>582</v>
      </c>
      <c r="D10" s="5"/>
      <c r="E10" s="5"/>
      <c r="F10" s="5"/>
      <c r="G10" s="5"/>
      <c r="H10" s="5"/>
      <c r="I10" s="5" t="s">
        <v>133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 t="s">
        <v>205</v>
      </c>
      <c r="AD10" s="5"/>
      <c r="AE10" s="5" t="s">
        <v>221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 t="s">
        <v>272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 t="s">
        <v>330</v>
      </c>
      <c r="BM10" s="5"/>
      <c r="BN10" s="5"/>
      <c r="BO10" s="5"/>
      <c r="BP10" s="5" t="s">
        <v>352</v>
      </c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 t="s">
        <v>430</v>
      </c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 t="s">
        <v>489</v>
      </c>
      <c r="DE10" s="5"/>
      <c r="DF10" s="5"/>
      <c r="DG10" s="5"/>
      <c r="DH10" s="5"/>
      <c r="DI10" s="5" t="s">
        <v>519</v>
      </c>
      <c r="DJ10" s="5" t="s">
        <v>528</v>
      </c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</row>
    <row r="11" spans="1:138" s="4" customFormat="1" x14ac:dyDescent="0.3">
      <c r="A11" s="4" t="str">
        <f>VLOOKUP(B11,CMS!H:H,1,0)</f>
        <v>Bourne Valley</v>
      </c>
      <c r="B11" s="4" t="s">
        <v>147</v>
      </c>
      <c r="C11" s="4" t="s">
        <v>583</v>
      </c>
      <c r="D11" s="5"/>
      <c r="E11" s="5"/>
      <c r="F11" s="5"/>
      <c r="G11" s="5"/>
      <c r="H11" s="5"/>
      <c r="I11" s="5" t="s">
        <v>134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 t="s">
        <v>206</v>
      </c>
      <c r="AD11" s="5"/>
      <c r="AE11" s="5" t="s">
        <v>222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 t="s">
        <v>273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 t="s">
        <v>331</v>
      </c>
      <c r="BM11" s="5"/>
      <c r="BN11" s="5"/>
      <c r="BO11" s="5"/>
      <c r="BP11" s="5" t="s">
        <v>353</v>
      </c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 t="s">
        <v>814</v>
      </c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 t="s">
        <v>490</v>
      </c>
      <c r="DE11" s="5"/>
      <c r="DF11" s="5"/>
      <c r="DG11" s="5"/>
      <c r="DH11" s="5"/>
      <c r="DI11" s="5"/>
      <c r="DJ11" s="5" t="s">
        <v>422</v>
      </c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</row>
    <row r="12" spans="1:138" s="4" customFormat="1" x14ac:dyDescent="0.3">
      <c r="A12" s="4" t="str">
        <f>VLOOKUP(B12,CMS!H:H,1,0)</f>
        <v>Bradford on Avon Holy Trinity Westwood and Wingfield</v>
      </c>
      <c r="B12" s="4" t="s">
        <v>767</v>
      </c>
      <c r="C12" s="4" t="s">
        <v>584</v>
      </c>
      <c r="D12" s="5"/>
      <c r="E12" s="5"/>
      <c r="F12" s="5"/>
      <c r="G12" s="5"/>
      <c r="H12" s="5"/>
      <c r="I12" s="5" t="s">
        <v>135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 t="s">
        <v>274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 t="s">
        <v>332</v>
      </c>
      <c r="BM12" s="5"/>
      <c r="BN12" s="5"/>
      <c r="BO12" s="5"/>
      <c r="BP12" s="5" t="s">
        <v>354</v>
      </c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 t="s">
        <v>813</v>
      </c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 t="s">
        <v>491</v>
      </c>
      <c r="DE12" s="5"/>
      <c r="DF12" s="5"/>
      <c r="DG12" s="5"/>
      <c r="DH12" s="5"/>
      <c r="DI12" s="5"/>
      <c r="DJ12" s="5" t="s">
        <v>529</v>
      </c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</row>
    <row r="13" spans="1:138" s="4" customFormat="1" x14ac:dyDescent="0.3">
      <c r="A13" s="4" t="str">
        <f>VLOOKUP(B13,CMS!H:H,1,0)</f>
        <v>Branksome Park All Saints</v>
      </c>
      <c r="B13" s="4" t="s">
        <v>156</v>
      </c>
      <c r="C13" s="4" t="s">
        <v>585</v>
      </c>
      <c r="D13" s="5"/>
      <c r="E13" s="5"/>
      <c r="F13" s="5"/>
      <c r="G13" s="5"/>
      <c r="H13" s="5"/>
      <c r="I13" s="5" t="s">
        <v>136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 t="s">
        <v>333</v>
      </c>
      <c r="BM13" s="5"/>
      <c r="BN13" s="5"/>
      <c r="BO13" s="5"/>
      <c r="BP13" s="5" t="s">
        <v>355</v>
      </c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 t="s">
        <v>431</v>
      </c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 t="s">
        <v>492</v>
      </c>
      <c r="DE13" s="5"/>
      <c r="DF13" s="5"/>
      <c r="DG13" s="5"/>
      <c r="DH13" s="5"/>
      <c r="DI13" s="5"/>
      <c r="DJ13" s="5" t="s">
        <v>530</v>
      </c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</row>
    <row r="14" spans="1:138" s="4" customFormat="1" x14ac:dyDescent="0.3">
      <c r="A14" s="4" t="str">
        <f>VLOOKUP(B14,CMS!H:H,1,0)</f>
        <v>Branksome St Aldhelm</v>
      </c>
      <c r="B14" s="4" t="s">
        <v>158</v>
      </c>
      <c r="C14" s="4" t="s">
        <v>586</v>
      </c>
      <c r="D14" s="5"/>
      <c r="E14" s="5"/>
      <c r="F14" s="5"/>
      <c r="G14" s="5"/>
      <c r="H14" s="5"/>
      <c r="I14" s="5" t="s">
        <v>137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 t="s">
        <v>334</v>
      </c>
      <c r="BM14" s="5"/>
      <c r="BN14" s="5"/>
      <c r="BO14" s="5"/>
      <c r="BP14" s="5" t="s">
        <v>356</v>
      </c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 t="s">
        <v>493</v>
      </c>
      <c r="DE14" s="5"/>
      <c r="DF14" s="5"/>
      <c r="DG14" s="5"/>
      <c r="DH14" s="5"/>
      <c r="DI14" s="5"/>
      <c r="DJ14" s="5" t="s">
        <v>531</v>
      </c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</row>
    <row r="15" spans="1:138" s="4" customFormat="1" x14ac:dyDescent="0.3">
      <c r="A15" s="4" t="str">
        <f>VLOOKUP(B15,CMS!H:H,1,0)</f>
        <v>Branksome St Clement</v>
      </c>
      <c r="B15" s="4" t="s">
        <v>159</v>
      </c>
      <c r="C15" s="4" t="s">
        <v>587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 t="s">
        <v>335</v>
      </c>
      <c r="BM15" s="5"/>
      <c r="BN15" s="5"/>
      <c r="BO15" s="5"/>
      <c r="BP15" s="5" t="s">
        <v>357</v>
      </c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 t="s">
        <v>494</v>
      </c>
      <c r="DE15" s="5"/>
      <c r="DF15" s="5"/>
      <c r="DG15" s="5"/>
      <c r="DH15" s="5"/>
      <c r="DI15" s="5"/>
      <c r="DJ15" s="5" t="s">
        <v>532</v>
      </c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</row>
    <row r="16" spans="1:138" s="4" customFormat="1" x14ac:dyDescent="0.3">
      <c r="A16" s="4" t="str">
        <f>VLOOKUP(B16,CMS!H:H,1,0)</f>
        <v>Bratton Edington &amp; Imber Erlestoke and Coulston</v>
      </c>
      <c r="B16" s="4" t="s">
        <v>768</v>
      </c>
      <c r="C16" s="4" t="s">
        <v>588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 t="s">
        <v>358</v>
      </c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 t="s">
        <v>495</v>
      </c>
      <c r="DE16" s="5"/>
      <c r="DF16" s="5"/>
      <c r="DG16" s="5"/>
      <c r="DH16" s="5"/>
      <c r="DI16" s="5"/>
      <c r="DJ16" s="5" t="s">
        <v>533</v>
      </c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</row>
    <row r="17" spans="1:138" s="4" customFormat="1" x14ac:dyDescent="0.3">
      <c r="A17" s="4" t="str">
        <f>VLOOKUP(B17,CMS!H:H,1,0)</f>
        <v>Bride Valley</v>
      </c>
      <c r="B17" s="4" t="s">
        <v>165</v>
      </c>
      <c r="C17" s="4" t="s">
        <v>589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 t="s">
        <v>496</v>
      </c>
      <c r="DE17" s="5"/>
      <c r="DF17" s="5"/>
      <c r="DG17" s="5"/>
      <c r="DH17" s="5"/>
      <c r="DI17" s="5"/>
      <c r="DJ17" s="5" t="s">
        <v>534</v>
      </c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</row>
    <row r="18" spans="1:138" s="4" customFormat="1" x14ac:dyDescent="0.3">
      <c r="A18" s="4" t="str">
        <f>VLOOKUP(B18,CMS!H:H,1,0)</f>
        <v>Bridge Parishes</v>
      </c>
      <c r="B18" s="4" t="s">
        <v>173</v>
      </c>
      <c r="C18" s="4" t="s">
        <v>590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 t="s">
        <v>497</v>
      </c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</row>
    <row r="19" spans="1:138" s="4" customFormat="1" x14ac:dyDescent="0.3">
      <c r="A19" s="4" t="str">
        <f>VLOOKUP(B19,CMS!H:H,1,0)</f>
        <v>Bridport</v>
      </c>
      <c r="B19" s="4" t="s">
        <v>176</v>
      </c>
      <c r="C19" s="4" t="s">
        <v>591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</row>
    <row r="20" spans="1:138" s="4" customFormat="1" x14ac:dyDescent="0.3">
      <c r="A20" s="4" t="str">
        <f>VLOOKUP(B20,CMS!H:H,1,0)</f>
        <v>Broadstone</v>
      </c>
      <c r="B20" s="4" t="s">
        <v>177</v>
      </c>
      <c r="C20" s="4" t="s">
        <v>592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</row>
    <row r="21" spans="1:138" s="4" customFormat="1" x14ac:dyDescent="0.3">
      <c r="A21" s="4" t="str">
        <f>VLOOKUP(B21,CMS!H:H,1,0)</f>
        <v>Broughton Gifford Great Chalfield and Holt St Katharine</v>
      </c>
      <c r="B21" s="4" t="s">
        <v>769</v>
      </c>
      <c r="C21" s="4" t="s">
        <v>593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</row>
    <row r="22" spans="1:138" s="4" customFormat="1" x14ac:dyDescent="0.3">
      <c r="A22" s="4" t="str">
        <f>VLOOKUP(B22,CMS!H:H,1,0)</f>
        <v>Buckland Newton Cerne Abbas Godmanstone &amp; Minterne Magna</v>
      </c>
      <c r="B22" s="4" t="s">
        <v>770</v>
      </c>
      <c r="C22" s="4" t="s">
        <v>594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</row>
    <row r="23" spans="1:138" s="4" customFormat="1" x14ac:dyDescent="0.3">
      <c r="A23" s="4" t="str">
        <f>VLOOKUP(B23,CMS!H:H,1,0)</f>
        <v>Canalside Benefice</v>
      </c>
      <c r="B23" s="4" t="s">
        <v>186</v>
      </c>
      <c r="C23" s="4" t="s">
        <v>595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</row>
    <row r="24" spans="1:138" s="4" customFormat="1" x14ac:dyDescent="0.3">
      <c r="A24" s="4" t="str">
        <f>VLOOKUP(B24,CMS!H:H,1,0)</f>
        <v>Canford Cliffs and Sandbanks</v>
      </c>
      <c r="B24" s="4" t="s">
        <v>188</v>
      </c>
      <c r="C24" s="4" t="s">
        <v>596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</row>
    <row r="25" spans="1:138" s="4" customFormat="1" x14ac:dyDescent="0.3">
      <c r="A25" s="4" t="str">
        <f>VLOOKUP(B25,CMS!H:H,1,0)</f>
        <v>Canford Heath</v>
      </c>
      <c r="B25" s="4" t="s">
        <v>189</v>
      </c>
      <c r="C25" s="4" t="s">
        <v>597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</row>
    <row r="26" spans="1:138" s="4" customFormat="1" x14ac:dyDescent="0.3">
      <c r="A26" s="4" t="str">
        <f>VLOOKUP(B26,CMS!H:H,1,0)</f>
        <v>Canford Magna</v>
      </c>
      <c r="B26" s="4" t="s">
        <v>190</v>
      </c>
      <c r="C26" s="4" t="s">
        <v>598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</row>
    <row r="27" spans="1:138" s="4" customFormat="1" x14ac:dyDescent="0.3">
      <c r="A27" s="4" t="str">
        <f>VLOOKUP(B27,CMS!H:H,1,0)</f>
        <v>Cannings and Redhorn</v>
      </c>
      <c r="B27" s="4" t="s">
        <v>192</v>
      </c>
      <c r="C27" s="4" t="s">
        <v>599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</row>
    <row r="28" spans="1:138" s="4" customFormat="1" x14ac:dyDescent="0.3">
      <c r="A28" s="4" t="str">
        <f>VLOOKUP(B28,CMS!H:H,1,0)</f>
        <v>Chalke Valley</v>
      </c>
      <c r="B28" s="4" t="s">
        <v>198</v>
      </c>
      <c r="C28" s="4" t="s">
        <v>600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</row>
    <row r="29" spans="1:138" s="4" customFormat="1" x14ac:dyDescent="0.3">
      <c r="A29" s="4" t="str">
        <f>VLOOKUP(B29,CMS!H:H,1,0)</f>
        <v>Charminster Stinsford and the Chalk Stream villages</v>
      </c>
      <c r="B29" s="4" t="s">
        <v>771</v>
      </c>
      <c r="C29" s="4" t="s">
        <v>601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</row>
    <row r="30" spans="1:138" s="4" customFormat="1" x14ac:dyDescent="0.3">
      <c r="A30" s="4" t="str">
        <f>VLOOKUP(B30,CMS!H:H,1,0)</f>
        <v>Chase</v>
      </c>
      <c r="B30" s="4" t="s">
        <v>213</v>
      </c>
      <c r="C30" s="4" t="s">
        <v>602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</row>
    <row r="31" spans="1:138" s="4" customFormat="1" x14ac:dyDescent="0.3">
      <c r="A31" s="4" t="str">
        <f>VLOOKUP(B31,CMS!H:H,1,0)</f>
        <v>Chickerell with Fleet</v>
      </c>
      <c r="B31" s="4" t="s">
        <v>223</v>
      </c>
      <c r="C31" s="4" t="s">
        <v>603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</row>
    <row r="32" spans="1:138" s="4" customFormat="1" x14ac:dyDescent="0.3">
      <c r="A32" s="4" t="str">
        <f>VLOOKUP(B32,CMS!H:H,1,0)</f>
        <v>Clarendon</v>
      </c>
      <c r="B32" s="4" t="s">
        <v>226</v>
      </c>
      <c r="C32" s="4" t="s">
        <v>604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</row>
    <row r="33" spans="1:138" s="4" customFormat="1" x14ac:dyDescent="0.3">
      <c r="A33" s="4" t="str">
        <f>VLOOKUP(B33,CMS!H:H,1,0)</f>
        <v>Cley Hill Villages</v>
      </c>
      <c r="B33" s="4" t="s">
        <v>233</v>
      </c>
      <c r="C33" s="4" t="s">
        <v>605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</row>
    <row r="34" spans="1:138" x14ac:dyDescent="0.3">
      <c r="A34" s="4" t="str">
        <f>VLOOKUP(B34,CMS!H:H,1,0)</f>
        <v>Colehill</v>
      </c>
      <c r="B34" s="4" t="s">
        <v>236</v>
      </c>
      <c r="C34" s="4" t="s">
        <v>606</v>
      </c>
      <c r="EH34" s="68"/>
    </row>
    <row r="35" spans="1:138" x14ac:dyDescent="0.3">
      <c r="A35" s="4" t="str">
        <f>VLOOKUP(B35,CMS!H:H,1,0)</f>
        <v>Corfe Mullen</v>
      </c>
      <c r="B35" s="4" t="s">
        <v>242</v>
      </c>
      <c r="C35" s="4" t="s">
        <v>607</v>
      </c>
      <c r="EH35" s="68"/>
    </row>
    <row r="36" spans="1:138" x14ac:dyDescent="0.3">
      <c r="A36" s="4" t="str">
        <f>VLOOKUP(B36,CMS!H:H,1,0)</f>
        <v>Cranborne with Boveridge Edmondsham Wimborne St Giles and Woodlands</v>
      </c>
      <c r="B36" s="4" t="s">
        <v>773</v>
      </c>
      <c r="C36" s="4" t="s">
        <v>608</v>
      </c>
      <c r="EH36" s="68"/>
    </row>
    <row r="37" spans="1:138" x14ac:dyDescent="0.3">
      <c r="A37" s="4" t="str">
        <f>VLOOKUP(B37,CMS!H:H,1,0)</f>
        <v>Creekmoor</v>
      </c>
      <c r="B37" s="4" t="s">
        <v>246</v>
      </c>
      <c r="C37" s="4" t="s">
        <v>609</v>
      </c>
    </row>
    <row r="38" spans="1:138" x14ac:dyDescent="0.3">
      <c r="A38" s="4" t="str">
        <f>VLOOKUP(B38,CMS!H:H,1,0)</f>
        <v>Devizes St John and St Mary</v>
      </c>
      <c r="B38" s="4" t="s">
        <v>247</v>
      </c>
      <c r="C38" s="4" t="s">
        <v>610</v>
      </c>
    </row>
    <row r="39" spans="1:138" x14ac:dyDescent="0.3">
      <c r="A39" s="4" t="str">
        <f>VLOOKUP(B39,CMS!H:H,1,0)</f>
        <v>Devizes St Peter</v>
      </c>
      <c r="B39" s="4" t="s">
        <v>248</v>
      </c>
      <c r="C39" s="4" t="s">
        <v>611</v>
      </c>
    </row>
    <row r="40" spans="1:138" x14ac:dyDescent="0.3">
      <c r="A40" s="4" t="str">
        <f>VLOOKUP(B40,CMS!H:H,1,0)</f>
        <v>Dorchester and the Winterbournes</v>
      </c>
      <c r="B40" s="4" t="s">
        <v>250</v>
      </c>
      <c r="C40" s="4" t="s">
        <v>612</v>
      </c>
    </row>
    <row r="41" spans="1:138" x14ac:dyDescent="0.3">
      <c r="A41" s="4" t="str">
        <f>VLOOKUP(B41,CMS!H:H,1,0)</f>
        <v>Eggardon and Colmers</v>
      </c>
      <c r="B41" s="4" t="s">
        <v>109</v>
      </c>
      <c r="C41" s="4" t="s">
        <v>613</v>
      </c>
    </row>
    <row r="42" spans="1:138" x14ac:dyDescent="0.3">
      <c r="A42" s="4" t="str">
        <f>VLOOKUP(B42,CMS!H:H,1,0)</f>
        <v>Ensbury Park</v>
      </c>
      <c r="B42" s="4" t="s">
        <v>254</v>
      </c>
      <c r="C42" s="4" t="s">
        <v>614</v>
      </c>
    </row>
    <row r="43" spans="1:138" x14ac:dyDescent="0.3">
      <c r="A43" s="4" t="str">
        <f>VLOOKUP(B43,CMS!H:H,1,0)</f>
        <v>Fisherton Anger</v>
      </c>
      <c r="B43" s="4" t="s">
        <v>255</v>
      </c>
      <c r="C43" s="4" t="s">
        <v>615</v>
      </c>
    </row>
    <row r="44" spans="1:138" x14ac:dyDescent="0.3">
      <c r="A44" s="4" t="str">
        <f>VLOOKUP(B44,CMS!H:H,1,0)</f>
        <v>Forest and Avon</v>
      </c>
      <c r="B44" s="4" t="s">
        <v>256</v>
      </c>
      <c r="C44" s="4" t="s">
        <v>616</v>
      </c>
    </row>
    <row r="45" spans="1:138" x14ac:dyDescent="0.3">
      <c r="A45" s="4" t="str">
        <f>VLOOKUP(B45,CMS!H:H,1,0)</f>
        <v>Gillingham Milton on Stour and Silton</v>
      </c>
      <c r="B45" s="4" t="s">
        <v>722</v>
      </c>
      <c r="C45" s="4" t="s">
        <v>617</v>
      </c>
    </row>
    <row r="46" spans="1:138" x14ac:dyDescent="0.3">
      <c r="A46" s="4" t="str">
        <f>VLOOKUP(B46,CMS!H:H,1,0)</f>
        <v>Golden Cap Team</v>
      </c>
      <c r="B46" s="4" t="s">
        <v>264</v>
      </c>
      <c r="C46" s="4" t="s">
        <v>618</v>
      </c>
    </row>
    <row r="47" spans="1:138" x14ac:dyDescent="0.3">
      <c r="A47" s="4" t="str">
        <f>VLOOKUP(B47,CMS!H:H,1,0)</f>
        <v>Hampreston</v>
      </c>
      <c r="B47" s="4" t="s">
        <v>276</v>
      </c>
      <c r="C47" s="4" t="s">
        <v>619</v>
      </c>
    </row>
    <row r="48" spans="1:138" x14ac:dyDescent="0.3">
      <c r="A48" s="4" t="str">
        <f>VLOOKUP(B48,CMS!H:H,1,0)</f>
        <v>Hamworthy</v>
      </c>
      <c r="B48" s="4" t="s">
        <v>278</v>
      </c>
      <c r="C48" s="4" t="s">
        <v>620</v>
      </c>
    </row>
    <row r="49" spans="1:3" x14ac:dyDescent="0.3">
      <c r="A49" s="4" t="str">
        <f>VLOOKUP(B49,CMS!H:H,1,0)</f>
        <v>Harnham St George and All Saints</v>
      </c>
      <c r="B49" s="4" t="s">
        <v>279</v>
      </c>
      <c r="C49" s="4" t="s">
        <v>621</v>
      </c>
    </row>
    <row r="50" spans="1:3" x14ac:dyDescent="0.3">
      <c r="A50" s="4" t="str">
        <f>VLOOKUP(B50,CMS!H:H,1,0)</f>
        <v>Hazelbury Bryan and the Hillside Parishes</v>
      </c>
      <c r="B50" s="4" t="s">
        <v>280</v>
      </c>
      <c r="C50" s="4" t="s">
        <v>622</v>
      </c>
    </row>
    <row r="51" spans="1:3" x14ac:dyDescent="0.3">
      <c r="A51" s="4" t="str">
        <f>VLOOKUP(B51,CMS!H:H,1,0)</f>
        <v>Heatherlands St John</v>
      </c>
      <c r="B51" s="4" t="s">
        <v>287</v>
      </c>
      <c r="C51" s="4" t="s">
        <v>623</v>
      </c>
    </row>
    <row r="52" spans="1:3" x14ac:dyDescent="0.3">
      <c r="A52" s="4" t="str">
        <f>VLOOKUP(B52,CMS!H:H,1,0)</f>
        <v>Iwerne Valley</v>
      </c>
      <c r="B52" s="4" t="s">
        <v>288</v>
      </c>
      <c r="C52" s="4" t="s">
        <v>624</v>
      </c>
    </row>
    <row r="53" spans="1:3" x14ac:dyDescent="0.3">
      <c r="A53" s="4" t="str">
        <f>VLOOKUP(B53,CMS!H:H,1,0)</f>
        <v>Kinson and West Howe</v>
      </c>
      <c r="B53" s="4" t="s">
        <v>294</v>
      </c>
      <c r="C53" s="4" t="s">
        <v>625</v>
      </c>
    </row>
    <row r="54" spans="1:3" x14ac:dyDescent="0.3">
      <c r="A54" s="4" t="str">
        <f>VLOOKUP(B54,CMS!H:H,1,0)</f>
        <v>Lavingtons Cheverells and Easterton</v>
      </c>
      <c r="B54" s="4" t="s">
        <v>778</v>
      </c>
      <c r="C54" s="4" t="s">
        <v>626</v>
      </c>
    </row>
    <row r="55" spans="1:3" x14ac:dyDescent="0.3">
      <c r="A55" s="4" t="str">
        <f>VLOOKUP(B55,CMS!H:H,1,0)</f>
        <v>Lilliput</v>
      </c>
      <c r="B55" s="4" t="s">
        <v>301</v>
      </c>
      <c r="C55" s="4" t="s">
        <v>627</v>
      </c>
    </row>
    <row r="56" spans="1:3" x14ac:dyDescent="0.3">
      <c r="A56" s="4" t="str">
        <f>VLOOKUP(B56,CMS!H:H,1,0)</f>
        <v>Longfleet</v>
      </c>
      <c r="B56" s="4" t="s">
        <v>302</v>
      </c>
      <c r="C56" s="4" t="s">
        <v>628</v>
      </c>
    </row>
    <row r="57" spans="1:3" x14ac:dyDescent="0.3">
      <c r="A57" s="4" t="str">
        <f>VLOOKUP(B57,CMS!H:H,1,0)</f>
        <v>Ludgershall and Tidworth</v>
      </c>
      <c r="B57" s="4" t="s">
        <v>708</v>
      </c>
      <c r="C57" s="4" t="s">
        <v>629</v>
      </c>
    </row>
    <row r="58" spans="1:3" x14ac:dyDescent="0.3">
      <c r="A58" s="4" t="str">
        <f>VLOOKUP(B58,CMS!H:H,1,0)</f>
        <v xml:space="preserve">Lyneham and Woodhill </v>
      </c>
      <c r="B58" s="4" t="s">
        <v>723</v>
      </c>
      <c r="C58" s="4" t="s">
        <v>630</v>
      </c>
    </row>
    <row r="59" spans="1:3" x14ac:dyDescent="0.3">
      <c r="A59" s="4" t="str">
        <f>VLOOKUP(B59,CMS!H:H,1,0)</f>
        <v>Lytchetts and Upton</v>
      </c>
      <c r="B59" s="4" t="s">
        <v>311</v>
      </c>
      <c r="C59" s="4" t="s">
        <v>631</v>
      </c>
    </row>
    <row r="60" spans="1:3" x14ac:dyDescent="0.3">
      <c r="A60" s="4" t="str">
        <f>VLOOKUP(B60,CMS!H:H,1,0)</f>
        <v>Marden Vale</v>
      </c>
      <c r="B60" s="4" t="s">
        <v>314</v>
      </c>
      <c r="C60" s="4" t="s">
        <v>632</v>
      </c>
    </row>
    <row r="61" spans="1:3" x14ac:dyDescent="0.3">
      <c r="A61" s="4" t="str">
        <f>VLOOKUP(B61,CMS!H:H,1,0)</f>
        <v>Marlborough</v>
      </c>
      <c r="B61" s="4" t="s">
        <v>318</v>
      </c>
      <c r="C61" s="4" t="s">
        <v>633</v>
      </c>
    </row>
    <row r="62" spans="1:3" x14ac:dyDescent="0.3">
      <c r="A62" s="4" t="str">
        <f>VLOOKUP(B62,CMS!H:H,1,0)</f>
        <v>Marnhull</v>
      </c>
      <c r="B62" s="4" t="s">
        <v>321</v>
      </c>
      <c r="C62" s="4" t="s">
        <v>634</v>
      </c>
    </row>
    <row r="63" spans="1:3" x14ac:dyDescent="0.3">
      <c r="A63" s="4" t="str">
        <f>VLOOKUP(B63,CMS!H:H,1,0)</f>
        <v>Melbury</v>
      </c>
      <c r="B63" s="4" t="s">
        <v>322</v>
      </c>
      <c r="C63" s="4" t="s">
        <v>635</v>
      </c>
    </row>
    <row r="64" spans="1:3" x14ac:dyDescent="0.3">
      <c r="A64" s="4" t="str">
        <f>VLOOKUP(B64,CMS!H:H,1,0)</f>
        <v>Melksham</v>
      </c>
      <c r="B64" s="4" t="s">
        <v>336</v>
      </c>
      <c r="C64" s="4" t="s">
        <v>636</v>
      </c>
    </row>
    <row r="65" spans="1:3" x14ac:dyDescent="0.3">
      <c r="A65" s="4" t="str">
        <f>VLOOKUP(B65,CMS!H:H,1,0)</f>
        <v>Mere with West Knoyle and Maiden Bradley</v>
      </c>
      <c r="B65" s="4" t="s">
        <v>337</v>
      </c>
      <c r="C65" s="4" t="s">
        <v>637</v>
      </c>
    </row>
    <row r="66" spans="1:3" x14ac:dyDescent="0.3">
      <c r="A66" s="4" t="str">
        <f>VLOOKUP(B66,CMS!H:H,1,0)</f>
        <v>Moreton Woodsford and Crossways with Tincleton</v>
      </c>
      <c r="B66" t="s">
        <v>780</v>
      </c>
      <c r="C66" s="4" t="s">
        <v>638</v>
      </c>
    </row>
    <row r="67" spans="1:3" x14ac:dyDescent="0.3">
      <c r="A67" s="4" t="str">
        <f>VLOOKUP(B67,CMS!H:H,1,0)</f>
        <v>Nadder Valley</v>
      </c>
      <c r="B67" s="4" t="s">
        <v>345</v>
      </c>
      <c r="C67" s="4" t="s">
        <v>639</v>
      </c>
    </row>
    <row r="68" spans="1:3" x14ac:dyDescent="0.3">
      <c r="A68" s="4" t="str">
        <f>VLOOKUP(B68,CMS!H:H,1,0)</f>
        <v>New Borough and Leigh St John (or Wimborne St John)</v>
      </c>
      <c r="B68" s="4" t="s">
        <v>359</v>
      </c>
      <c r="C68" s="4" t="s">
        <v>640</v>
      </c>
    </row>
    <row r="69" spans="1:3" x14ac:dyDescent="0.3">
      <c r="A69" s="4" t="str">
        <f>VLOOKUP(B69,CMS!H:H,1,0)</f>
        <v>North Bradford on Avon and Villages</v>
      </c>
      <c r="B69" s="4" t="s">
        <v>360</v>
      </c>
      <c r="C69" s="4" t="s">
        <v>641</v>
      </c>
    </row>
    <row r="70" spans="1:3" x14ac:dyDescent="0.3">
      <c r="A70" s="4" t="str">
        <f>VLOOKUP(B70,CMS!H:H,1,0)</f>
        <v>North Bradley Southwick Heywood and Steeple Ashton</v>
      </c>
      <c r="B70" s="4" t="s">
        <v>781</v>
      </c>
      <c r="C70" s="4" t="s">
        <v>642</v>
      </c>
    </row>
    <row r="71" spans="1:3" x14ac:dyDescent="0.3">
      <c r="A71" s="4" t="str">
        <f>VLOOKUP(B71,CMS!H:H,1,0)</f>
        <v>Oakdale St George</v>
      </c>
      <c r="B71" s="4" t="s">
        <v>365</v>
      </c>
      <c r="C71" s="4" t="s">
        <v>643</v>
      </c>
    </row>
    <row r="72" spans="1:3" x14ac:dyDescent="0.3">
      <c r="A72" s="4" t="str">
        <f>VLOOKUP(B72,CMS!H:H,1,0)</f>
        <v>Okeford</v>
      </c>
      <c r="B72" s="4" t="s">
        <v>366</v>
      </c>
      <c r="C72" s="4" t="s">
        <v>644</v>
      </c>
    </row>
    <row r="73" spans="1:3" x14ac:dyDescent="0.3">
      <c r="A73" s="4" t="str">
        <f>VLOOKUP(B73,CMS!H:H,1,0)</f>
        <v>Oldbury</v>
      </c>
      <c r="B73" s="4" t="s">
        <v>370</v>
      </c>
      <c r="C73" s="4" t="s">
        <v>645</v>
      </c>
    </row>
    <row r="74" spans="1:3" x14ac:dyDescent="0.3">
      <c r="A74" s="4" t="str">
        <f>VLOOKUP(B74,CMS!H:H,1,0)</f>
        <v>Parkstone St Luke</v>
      </c>
      <c r="B74" s="4" t="s">
        <v>375</v>
      </c>
      <c r="C74" s="4" t="s">
        <v>646</v>
      </c>
    </row>
    <row r="75" spans="1:3" x14ac:dyDescent="0.3">
      <c r="A75" s="4" t="str">
        <f>VLOOKUP(B75,CMS!H:H,1,0)</f>
        <v>Parkstone St Peter and St Osmund with Branksea St Mary</v>
      </c>
      <c r="B75" s="4" t="s">
        <v>376</v>
      </c>
      <c r="C75" s="4" t="s">
        <v>647</v>
      </c>
    </row>
    <row r="76" spans="1:3" x14ac:dyDescent="0.3">
      <c r="A76" s="4" t="str">
        <f>VLOOKUP(B76,CMS!H:H,1,0)</f>
        <v>Piddle Valley Hilton and Ansty Cheselbourne and Melcombe Horsey</v>
      </c>
      <c r="B76" s="4" t="s">
        <v>783</v>
      </c>
      <c r="C76" s="4" t="s">
        <v>648</v>
      </c>
    </row>
    <row r="77" spans="1:3" x14ac:dyDescent="0.3">
      <c r="A77" s="4" t="str">
        <f>VLOOKUP(B77,CMS!H:H,1,0)</f>
        <v>Pimperne Stourpaine Durweston and Bryanston</v>
      </c>
      <c r="B77" s="4" t="s">
        <v>784</v>
      </c>
      <c r="C77" s="4" t="s">
        <v>649</v>
      </c>
    </row>
    <row r="78" spans="1:3" x14ac:dyDescent="0.3">
      <c r="A78" s="4" t="str">
        <f>VLOOKUP(B78,CMS!H:H,1,0)</f>
        <v>Poole St James with St Paul</v>
      </c>
      <c r="B78" s="4" t="s">
        <v>386</v>
      </c>
      <c r="C78" s="4" t="s">
        <v>650</v>
      </c>
    </row>
    <row r="79" spans="1:3" x14ac:dyDescent="0.3">
      <c r="A79" s="4" t="str">
        <f>VLOOKUP(B79,CMS!H:H,1,0)</f>
        <v>Portland Team Ministry</v>
      </c>
      <c r="B79" s="4" t="s">
        <v>388</v>
      </c>
      <c r="C79" s="4" t="s">
        <v>651</v>
      </c>
    </row>
    <row r="80" spans="1:3" x14ac:dyDescent="0.3">
      <c r="A80" s="4" t="str">
        <f>VLOOKUP(B80,CMS!H:H,1,0)</f>
        <v>Puddletown Tolpuddle and Milborne with Dewlish</v>
      </c>
      <c r="B80" s="4" t="s">
        <v>785</v>
      </c>
      <c r="C80" s="4" t="s">
        <v>652</v>
      </c>
    </row>
    <row r="81" spans="1:3" x14ac:dyDescent="0.3">
      <c r="A81" s="4" t="str">
        <f>VLOOKUP(B81,CMS!H:H,1,0)</f>
        <v>Queen Thorne</v>
      </c>
      <c r="B81" s="4" t="s">
        <v>396</v>
      </c>
      <c r="C81" s="4" t="s">
        <v>653</v>
      </c>
    </row>
    <row r="82" spans="1:3" x14ac:dyDescent="0.3">
      <c r="A82" s="4" t="str">
        <f>VLOOKUP(B82,CMS!H:H,1,0)</f>
        <v>Radipole &amp; Melcombe Regis</v>
      </c>
      <c r="B82" s="4" t="s">
        <v>401</v>
      </c>
      <c r="C82" s="4" t="s">
        <v>654</v>
      </c>
    </row>
    <row r="83" spans="1:3" x14ac:dyDescent="0.3">
      <c r="A83" s="4" t="str">
        <f>VLOOKUP(B83,CMS!H:H,1,0)</f>
        <v>Red Post</v>
      </c>
      <c r="B83" s="4" t="s">
        <v>403</v>
      </c>
      <c r="C83" s="4" t="s">
        <v>655</v>
      </c>
    </row>
    <row r="84" spans="1:3" x14ac:dyDescent="0.3">
      <c r="A84" s="4" t="str">
        <f>VLOOKUP(B84,CMS!H:H,1,0)</f>
        <v>Ridgeway</v>
      </c>
      <c r="B84" s="4" t="s">
        <v>408</v>
      </c>
      <c r="C84" s="4" t="s">
        <v>656</v>
      </c>
    </row>
    <row r="85" spans="1:3" x14ac:dyDescent="0.3">
      <c r="A85" s="4" t="str">
        <f>VLOOKUP(B85,CMS!H:H,1,0)</f>
        <v>River Were</v>
      </c>
      <c r="B85" s="4" t="s">
        <v>787</v>
      </c>
      <c r="C85" s="4" t="s">
        <v>678</v>
      </c>
    </row>
    <row r="86" spans="1:3" x14ac:dyDescent="0.3">
      <c r="A86" s="4" t="str">
        <f>VLOOKUP(B86,CMS!H:H,1,0)</f>
        <v>Rowde and Bromham</v>
      </c>
      <c r="B86" s="4" t="s">
        <v>412</v>
      </c>
      <c r="C86" s="4" t="s">
        <v>657</v>
      </c>
    </row>
    <row r="87" spans="1:3" x14ac:dyDescent="0.3">
      <c r="A87" s="4" t="str">
        <f>VLOOKUP(B87,CMS!H:H,1,0)</f>
        <v>Royal Wootton Bassett</v>
      </c>
      <c r="B87" s="4" t="s">
        <v>414</v>
      </c>
      <c r="C87" s="4" t="s">
        <v>658</v>
      </c>
    </row>
    <row r="88" spans="1:3" x14ac:dyDescent="0.3">
      <c r="A88" s="4" t="str">
        <f>VLOOKUP(B88,CMS!H:H,1,0)</f>
        <v>Salisbury Plain</v>
      </c>
      <c r="B88" s="4" t="s">
        <v>415</v>
      </c>
      <c r="C88" s="4" t="s">
        <v>659</v>
      </c>
    </row>
    <row r="89" spans="1:3" x14ac:dyDescent="0.3">
      <c r="A89" s="4" t="str">
        <f>VLOOKUP(B89,CMS!H:H,1,0)</f>
        <v>Salisbury St Francis and St Lawrence Stratford sub Castle</v>
      </c>
      <c r="B89" s="4" t="s">
        <v>416</v>
      </c>
      <c r="C89" s="4" t="s">
        <v>660</v>
      </c>
    </row>
    <row r="90" spans="1:3" x14ac:dyDescent="0.3">
      <c r="A90" s="4" t="str">
        <f>VLOOKUP(B90,CMS!H:H,1,0)</f>
        <v>Salisbury St Mark and Laverstock St Andrew</v>
      </c>
      <c r="B90" s="4" t="s">
        <v>418</v>
      </c>
      <c r="C90" s="4" t="s">
        <v>661</v>
      </c>
    </row>
    <row r="91" spans="1:3" x14ac:dyDescent="0.3">
      <c r="A91" s="4" t="str">
        <f>VLOOKUP(B91,CMS!H:H,1,0)</f>
        <v>Salisbury St Martin</v>
      </c>
      <c r="B91" s="4" t="s">
        <v>419</v>
      </c>
      <c r="C91" s="4" t="s">
        <v>662</v>
      </c>
    </row>
    <row r="92" spans="1:3" x14ac:dyDescent="0.3">
      <c r="A92" s="4" t="str">
        <f>VLOOKUP(B92,CMS!H:H,1,0)</f>
        <v>Salisbury St Thomas and St Edmund</v>
      </c>
      <c r="B92" s="4" t="s">
        <v>420</v>
      </c>
      <c r="C92" s="4" t="s">
        <v>663</v>
      </c>
    </row>
    <row r="93" spans="1:3" x14ac:dyDescent="0.3">
      <c r="A93" s="4" t="str">
        <f>VLOOKUP(B93,CMS!H:H,1,0)</f>
        <v>Savernake</v>
      </c>
      <c r="B93" s="4" t="s">
        <v>421</v>
      </c>
      <c r="C93" s="4" t="s">
        <v>664</v>
      </c>
    </row>
    <row r="94" spans="1:3" x14ac:dyDescent="0.3">
      <c r="A94" s="4" t="str">
        <f>VLOOKUP(B94,CMS!H:H,1,0)</f>
        <v>Shaftesbury</v>
      </c>
      <c r="B94" s="4" t="s">
        <v>436</v>
      </c>
      <c r="C94" s="4" t="s">
        <v>665</v>
      </c>
    </row>
    <row r="95" spans="1:3" x14ac:dyDescent="0.3">
      <c r="A95" s="4" t="str">
        <f>VLOOKUP(B95,CMS!H:H,1,0)</f>
        <v>Sherborne with Castleton Lillington and Longburton</v>
      </c>
      <c r="B95" s="4" t="s">
        <v>788</v>
      </c>
      <c r="C95" s="4" t="s">
        <v>666</v>
      </c>
    </row>
    <row r="96" spans="1:3" x14ac:dyDescent="0.3">
      <c r="A96" s="4" t="str">
        <f>VLOOKUP(B96,CMS!H:H,1,0)</f>
        <v>Sixpenny Handley with Gussage St Andrew and Pentridge</v>
      </c>
      <c r="B96" s="4" t="s">
        <v>444</v>
      </c>
      <c r="C96" s="4" t="s">
        <v>667</v>
      </c>
    </row>
    <row r="97" spans="1:3" x14ac:dyDescent="0.3">
      <c r="A97" s="4" t="str">
        <f>VLOOKUP(B97,CMS!H:H,1,0)</f>
        <v>Southbroom St James</v>
      </c>
      <c r="B97" s="4" t="s">
        <v>447</v>
      </c>
      <c r="C97" s="4" t="s">
        <v>668</v>
      </c>
    </row>
    <row r="98" spans="1:3" x14ac:dyDescent="0.3">
      <c r="A98" s="4" t="str">
        <f>VLOOKUP(B98,CMS!H:H,1,0)</f>
        <v>Spetisbury with Charlton Marshall and Blandford St Mary</v>
      </c>
      <c r="B98" s="4" t="s">
        <v>449</v>
      </c>
      <c r="C98" s="4" t="s">
        <v>669</v>
      </c>
    </row>
    <row r="99" spans="1:3" x14ac:dyDescent="0.3">
      <c r="A99" s="4" t="str">
        <f>VLOOKUP(B99,CMS!H:H,1,0)</f>
        <v>Spire Hill</v>
      </c>
      <c r="B99" s="4" t="s">
        <v>452</v>
      </c>
      <c r="C99" s="4" t="s">
        <v>670</v>
      </c>
    </row>
    <row r="100" spans="1:3" x14ac:dyDescent="0.3">
      <c r="A100" s="4" t="str">
        <f>VLOOKUP(B100,CMS!H:H,1,0)</f>
        <v>St Aldhelm</v>
      </c>
      <c r="B100" s="4" t="s">
        <v>237</v>
      </c>
      <c r="C100" s="4" t="s">
        <v>671</v>
      </c>
    </row>
    <row r="101" spans="1:3" x14ac:dyDescent="0.3">
      <c r="A101" s="4" t="str">
        <f>VLOOKUP(B101,CMS!H:H,1,0)</f>
        <v>St Bartholomew</v>
      </c>
      <c r="B101" s="4" t="s">
        <v>457</v>
      </c>
      <c r="C101" s="4" t="s">
        <v>672</v>
      </c>
    </row>
    <row r="102" spans="1:3" x14ac:dyDescent="0.3">
      <c r="A102" s="4" t="str">
        <f>VLOOKUP(B102,CMS!H:H,1,0)</f>
        <v>Stour Vale</v>
      </c>
      <c r="B102" s="4" t="s">
        <v>463</v>
      </c>
      <c r="C102" s="4" t="s">
        <v>673</v>
      </c>
    </row>
    <row r="103" spans="1:3" x14ac:dyDescent="0.3">
      <c r="A103" s="4" t="str">
        <f>VLOOKUP(B103,CMS!H:H,1,0)</f>
        <v>Studley St John</v>
      </c>
      <c r="B103" s="4" t="s">
        <v>471</v>
      </c>
      <c r="C103" s="4" t="s">
        <v>674</v>
      </c>
    </row>
    <row r="104" spans="1:3" x14ac:dyDescent="0.3">
      <c r="A104" s="4" t="str">
        <f>VLOOKUP(B104,CMS!H:H,1,0)</f>
        <v>Sturminster Newton Hinton St Mary and Lydlinch</v>
      </c>
      <c r="B104" s="4" t="s">
        <v>789</v>
      </c>
      <c r="C104" s="4" t="s">
        <v>675</v>
      </c>
    </row>
    <row r="105" spans="1:3" x14ac:dyDescent="0.3">
      <c r="A105" s="4" t="str">
        <f>VLOOKUP(B105,CMS!H:H,1,0)</f>
        <v>Swanage and Studland</v>
      </c>
      <c r="B105" s="4" t="s">
        <v>476</v>
      </c>
      <c r="C105" s="4" t="s">
        <v>676</v>
      </c>
    </row>
    <row r="106" spans="1:3" x14ac:dyDescent="0.3">
      <c r="A106" s="4" t="str">
        <f>VLOOKUP(B106,CMS!H:H,1,0)</f>
        <v>Talbot Village</v>
      </c>
      <c r="B106" s="4" t="s">
        <v>478</v>
      </c>
      <c r="C106" s="4" t="s">
        <v>677</v>
      </c>
    </row>
    <row r="107" spans="1:3" x14ac:dyDescent="0.3">
      <c r="A107" s="4" t="str">
        <f>VLOOKUP(B107,CMS!H:H,1,0)</f>
        <v>Three Valleys</v>
      </c>
      <c r="B107" s="4" t="s">
        <v>481</v>
      </c>
      <c r="C107" s="4" t="s">
        <v>679</v>
      </c>
    </row>
    <row r="108" spans="1:3" x14ac:dyDescent="0.3">
      <c r="A108" s="4" t="str">
        <f>VLOOKUP(B108,CMS!H:H,1,0)</f>
        <v>Trowbridge St James and Keevil</v>
      </c>
      <c r="B108" s="4" t="s">
        <v>500</v>
      </c>
      <c r="C108" s="4" t="s">
        <v>680</v>
      </c>
    </row>
    <row r="109" spans="1:3" x14ac:dyDescent="0.3">
      <c r="A109" s="4" t="str">
        <f>VLOOKUP(B109,CMS!H:H,1,0)</f>
        <v>Trowbridge St Thomas and West Ashton</v>
      </c>
      <c r="B109" s="4" t="s">
        <v>502</v>
      </c>
      <c r="C109" s="4" t="s">
        <v>681</v>
      </c>
    </row>
    <row r="110" spans="1:3" x14ac:dyDescent="0.3">
      <c r="A110" s="4" t="str">
        <f>VLOOKUP(B110,CMS!H:H,1,0)</f>
        <v>Upper Kennet</v>
      </c>
      <c r="B110" s="4" t="s">
        <v>504</v>
      </c>
      <c r="C110" s="4" t="s">
        <v>682</v>
      </c>
    </row>
    <row r="111" spans="1:3" x14ac:dyDescent="0.3">
      <c r="A111" s="4" t="str">
        <f>VLOOKUP(B111,CMS!H:H,1,0)</f>
        <v>Upper Stour</v>
      </c>
      <c r="B111" s="4" t="s">
        <v>510</v>
      </c>
      <c r="C111" s="4" t="s">
        <v>683</v>
      </c>
    </row>
    <row r="112" spans="1:3" x14ac:dyDescent="0.3">
      <c r="A112" s="4" t="str">
        <f>VLOOKUP(B112,CMS!H:H,1,0)</f>
        <v>Upper Wylye Valley Team</v>
      </c>
      <c r="B112" s="4" t="s">
        <v>511</v>
      </c>
      <c r="C112" s="4" t="s">
        <v>684</v>
      </c>
    </row>
    <row r="113" spans="1:3" x14ac:dyDescent="0.3">
      <c r="A113" s="4" t="str">
        <f>VLOOKUP(B113,CMS!H:H,1,0)</f>
        <v>Vale of Pewsey</v>
      </c>
      <c r="B113" s="4" t="s">
        <v>521</v>
      </c>
      <c r="C113" s="4" t="s">
        <v>685</v>
      </c>
    </row>
    <row r="114" spans="1:3" x14ac:dyDescent="0.3">
      <c r="A114" s="4" t="str">
        <f>VLOOKUP(B114,CMS!H:H,1,0)</f>
        <v>Verwood</v>
      </c>
      <c r="B114" s="4" t="s">
        <v>535</v>
      </c>
      <c r="C114" s="4" t="s">
        <v>686</v>
      </c>
    </row>
    <row r="115" spans="1:3" x14ac:dyDescent="0.3">
      <c r="A115" s="4" t="str">
        <f>VLOOKUP(B115,CMS!H:H,1,0)</f>
        <v>Wareham</v>
      </c>
      <c r="B115" s="4" t="s">
        <v>536</v>
      </c>
      <c r="C115" s="4" t="s">
        <v>687</v>
      </c>
    </row>
    <row r="116" spans="1:3" x14ac:dyDescent="0.3">
      <c r="A116" s="4" t="str">
        <f>VLOOKUP(B116,CMS!H:H,1,0)</f>
        <v>Warminster Christ Church</v>
      </c>
      <c r="B116" s="4" t="s">
        <v>537</v>
      </c>
      <c r="C116" s="4" t="s">
        <v>688</v>
      </c>
    </row>
    <row r="117" spans="1:3" x14ac:dyDescent="0.3">
      <c r="A117" s="4" t="str">
        <f>VLOOKUP(B117,CMS!H:H,1,0)</f>
        <v>Watercombe</v>
      </c>
      <c r="B117" s="4" t="s">
        <v>538</v>
      </c>
      <c r="C117" s="4" t="s">
        <v>689</v>
      </c>
    </row>
    <row r="118" spans="1:3" x14ac:dyDescent="0.3">
      <c r="A118" s="4" t="str">
        <f>VLOOKUP(B118,CMS!H:H,1,0)</f>
        <v xml:space="preserve">Wellsprings </v>
      </c>
      <c r="B118" s="4" t="s">
        <v>390</v>
      </c>
      <c r="C118" s="4" t="s">
        <v>690</v>
      </c>
    </row>
    <row r="119" spans="1:3" x14ac:dyDescent="0.3">
      <c r="A119" s="4" t="str">
        <f>VLOOKUP(B119,CMS!H:H,1,0)</f>
        <v>West Moors</v>
      </c>
      <c r="B119" s="4" t="s">
        <v>543</v>
      </c>
      <c r="C119" s="4" t="s">
        <v>691</v>
      </c>
    </row>
    <row r="120" spans="1:3" x14ac:dyDescent="0.3">
      <c r="A120" s="4" t="str">
        <f>VLOOKUP(B120,CMS!H:H,1,0)</f>
        <v>West Parley</v>
      </c>
      <c r="B120" s="4" t="s">
        <v>544</v>
      </c>
      <c r="C120" s="4" t="s">
        <v>692</v>
      </c>
    </row>
    <row r="121" spans="1:3" x14ac:dyDescent="0.3">
      <c r="A121" s="4" t="str">
        <f>VLOOKUP(B121,CMS!H:H,1,0)</f>
        <v>West Purbeck</v>
      </c>
      <c r="B121" s="4" t="s">
        <v>724</v>
      </c>
      <c r="C121" s="4" t="s">
        <v>725</v>
      </c>
    </row>
    <row r="122" spans="1:3" x14ac:dyDescent="0.3">
      <c r="A122" s="4" t="str">
        <f>VLOOKUP(B122,CMS!H:H,1,0)</f>
        <v>Western Downland</v>
      </c>
      <c r="B122" s="4" t="s">
        <v>545</v>
      </c>
      <c r="C122" s="4" t="s">
        <v>856</v>
      </c>
    </row>
    <row r="123" spans="1:3" x14ac:dyDescent="0.3">
      <c r="A123" s="4" t="str">
        <f>VLOOKUP(B123,CMS!H:H,1,0)</f>
        <v>Weymouth Holy Trinity</v>
      </c>
      <c r="B123" s="4" t="s">
        <v>550</v>
      </c>
      <c r="C123" s="4" t="s">
        <v>693</v>
      </c>
    </row>
    <row r="124" spans="1:3" x14ac:dyDescent="0.3">
      <c r="A124" s="4" t="str">
        <f>VLOOKUP(B124,CMS!H:H,1,0)</f>
        <v>Weymouth Ridgeway</v>
      </c>
      <c r="B124" s="4" t="s">
        <v>552</v>
      </c>
      <c r="C124" s="4" t="s">
        <v>694</v>
      </c>
    </row>
    <row r="125" spans="1:3" x14ac:dyDescent="0.3">
      <c r="A125" s="4" t="str">
        <f>VLOOKUP(B125,CMS!H:H,1,0)</f>
        <v>Weymouth St Paul</v>
      </c>
      <c r="B125" s="4" t="s">
        <v>558</v>
      </c>
      <c r="C125" s="4" t="s">
        <v>695</v>
      </c>
    </row>
    <row r="126" spans="1:3" x14ac:dyDescent="0.3">
      <c r="A126" s="4" t="str">
        <f>VLOOKUP(B126,CMS!H:H,1,0)</f>
        <v>White Horse</v>
      </c>
      <c r="B126" s="4" t="s">
        <v>560</v>
      </c>
      <c r="C126" s="4" t="s">
        <v>696</v>
      </c>
    </row>
    <row r="127" spans="1:3" x14ac:dyDescent="0.3">
      <c r="A127" s="4" t="str">
        <f>VLOOKUP(B127,CMS!H:H,1,0)</f>
        <v>Whitton</v>
      </c>
      <c r="B127" s="4" t="s">
        <v>562</v>
      </c>
      <c r="C127" s="4" t="s">
        <v>697</v>
      </c>
    </row>
    <row r="128" spans="1:3" x14ac:dyDescent="0.3">
      <c r="A128" s="4" t="str">
        <f>VLOOKUP(B128,CMS!H:H,1,0)</f>
        <v>Wilton with Netherhampton and Fugglestone</v>
      </c>
      <c r="B128" s="4" t="s">
        <v>563</v>
      </c>
      <c r="C128" s="4" t="s">
        <v>698</v>
      </c>
    </row>
    <row r="129" spans="1:3" x14ac:dyDescent="0.3">
      <c r="A129" s="4" t="str">
        <f>VLOOKUP(B129,CMS!H:H,1,0)</f>
        <v>Wimborne Minster and Wimborne Villages</v>
      </c>
      <c r="B129" s="4" t="s">
        <v>794</v>
      </c>
      <c r="C129" s="4" t="s">
        <v>699</v>
      </c>
    </row>
    <row r="130" spans="1:3" x14ac:dyDescent="0.3">
      <c r="A130" s="4" t="str">
        <f>VLOOKUP(B130,CMS!H:H,1,0)</f>
        <v>Winterborne Valley and Milton Abbas</v>
      </c>
      <c r="B130" s="4" t="s">
        <v>565</v>
      </c>
      <c r="C130" s="4" t="s">
        <v>700</v>
      </c>
    </row>
    <row r="131" spans="1:3" x14ac:dyDescent="0.3">
      <c r="A131" s="4" t="str">
        <f>VLOOKUP(B131,CMS!H:H,1,0)</f>
        <v>Woodford Valley with Archers Gate</v>
      </c>
      <c r="B131" s="4" t="s">
        <v>572</v>
      </c>
      <c r="C131" s="4" t="s">
        <v>701</v>
      </c>
    </row>
    <row r="132" spans="1:3" x14ac:dyDescent="0.3">
      <c r="A132" s="4" t="str">
        <f>VLOOKUP(B132,CMS!H:H,1,0)</f>
        <v>Wyke Regis All Saints with Saint Edmund</v>
      </c>
      <c r="B132" s="4" t="s">
        <v>578</v>
      </c>
      <c r="C132" s="4" t="s">
        <v>702</v>
      </c>
    </row>
    <row r="133" spans="1:3" x14ac:dyDescent="0.3">
      <c r="A133" s="4" t="str">
        <f>VLOOKUP(B133,CMS!H:H,1,0)</f>
        <v>Wylye and Till Valley</v>
      </c>
      <c r="B133" s="4" t="s">
        <v>304</v>
      </c>
      <c r="C133" s="4" t="s">
        <v>703</v>
      </c>
    </row>
  </sheetData>
  <sheetProtection algorithmName="SHA-512" hashValue="zlgg7RSMwAe4CLKWCYi4wq4ik4K/5jmNSeAxBu2nLkA23XtWzfXYJSVo4JIDcgHQk2jqPadPBwAaoalhK/rkug==" saltValue="S/azrZg7/5vOFhcB+My6Pg==" spinCount="100000" sheet="1" objects="1" scenarios="1"/>
  <autoFilter ref="A2:C133" xr:uid="{00000000-0001-0000-0400-000000000000}">
    <sortState xmlns:xlrd2="http://schemas.microsoft.com/office/spreadsheetml/2017/richdata2" ref="A3:C133">
      <sortCondition ref="B2:B133"/>
    </sortState>
  </autoFilter>
  <sortState xmlns:xlrd2="http://schemas.microsoft.com/office/spreadsheetml/2017/richdata2" ref="ED3:ED5">
    <sortCondition ref="ED3:ED5"/>
  </sortState>
  <pageMargins left="0.7" right="0.7" top="0.75" bottom="0.75" header="0.3" footer="0.3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E9"/>
  <sheetViews>
    <sheetView workbookViewId="0">
      <selection activeCell="G26" sqref="G26"/>
    </sheetView>
  </sheetViews>
  <sheetFormatPr defaultColWidth="9.26953125" defaultRowHeight="13" x14ac:dyDescent="0.3"/>
  <cols>
    <col min="1" max="1" width="12.81640625" style="4" bestFit="1" customWidth="1"/>
    <col min="2" max="2" width="51.1796875" style="4" bestFit="1" customWidth="1"/>
    <col min="3" max="3" width="9.26953125" style="4"/>
    <col min="4" max="4" width="12.81640625" style="4" bestFit="1" customWidth="1"/>
    <col min="5" max="5" width="9.26953125" style="65"/>
    <col min="6" max="16384" width="9.26953125" style="4"/>
  </cols>
  <sheetData>
    <row r="1" spans="1:5" x14ac:dyDescent="0.3">
      <c r="A1" s="4" t="s">
        <v>728</v>
      </c>
      <c r="B1" s="4" t="s">
        <v>734</v>
      </c>
      <c r="D1" s="4" t="s">
        <v>830</v>
      </c>
    </row>
    <row r="2" spans="1:5" x14ac:dyDescent="0.3">
      <c r="A2" s="4" t="s">
        <v>45</v>
      </c>
      <c r="B2" s="4" t="s">
        <v>735</v>
      </c>
      <c r="D2" s="4" t="s">
        <v>45</v>
      </c>
      <c r="E2" s="65">
        <f>SUMIF(Form!$F:$F,D2,Form!$K:$K)</f>
        <v>0</v>
      </c>
    </row>
    <row r="3" spans="1:5" x14ac:dyDescent="0.3">
      <c r="A3" s="4" t="s">
        <v>46</v>
      </c>
      <c r="D3" s="4" t="s">
        <v>46</v>
      </c>
      <c r="E3" s="65">
        <f>SUMIF(Form!$F:$F,D3,Form!$K:$K)</f>
        <v>0</v>
      </c>
    </row>
    <row r="4" spans="1:5" x14ac:dyDescent="0.3">
      <c r="A4" s="4" t="s">
        <v>47</v>
      </c>
      <c r="D4" s="4" t="s">
        <v>47</v>
      </c>
      <c r="E4" s="65">
        <f>SUMIF(Form!$F:$F,D4,Form!$K:$K)</f>
        <v>0</v>
      </c>
    </row>
    <row r="5" spans="1:5" x14ac:dyDescent="0.3">
      <c r="A5" s="4" t="s">
        <v>48</v>
      </c>
      <c r="D5" s="4" t="s">
        <v>48</v>
      </c>
      <c r="E5" s="65">
        <f>SUMIF(Form!$F:$F,D5,Form!$K:$K)</f>
        <v>0</v>
      </c>
    </row>
    <row r="6" spans="1:5" x14ac:dyDescent="0.3">
      <c r="A6" s="4" t="s">
        <v>49</v>
      </c>
      <c r="D6" s="4" t="s">
        <v>49</v>
      </c>
      <c r="E6" s="65">
        <f>SUMIF(Form!$F:$F,D6,Form!$K:$K)</f>
        <v>0</v>
      </c>
    </row>
    <row r="7" spans="1:5" x14ac:dyDescent="0.3">
      <c r="A7" s="4" t="s">
        <v>729</v>
      </c>
      <c r="B7" s="4" t="s">
        <v>730</v>
      </c>
      <c r="D7" s="4" t="s">
        <v>729</v>
      </c>
      <c r="E7" s="65">
        <f>SUMIF(Form!$F:$F,D7,Form!$K:$K)</f>
        <v>0</v>
      </c>
    </row>
    <row r="8" spans="1:5" x14ac:dyDescent="0.3">
      <c r="E8" s="65">
        <f>SUM(E2:E7)</f>
        <v>0</v>
      </c>
    </row>
    <row r="9" spans="1:5" x14ac:dyDescent="0.3">
      <c r="E9" s="65" t="str">
        <f>IF(E8=Form!$K$67,"","Check Total")</f>
        <v/>
      </c>
    </row>
  </sheetData>
  <sheetProtection algorithmName="SHA-512" hashValue="j9ehHUfTk5+h0x4VjkE+roXfe+mGpVNfJQTz3ky+TuAf5golqKILoMldRsbaHnoJZEPpTsjmD1+7W/0nUWUcxA==" saltValue="6TOTwiJ4I6RhdvMgbonnJ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229B-734B-4CE0-9F3C-419C1A306556}">
  <sheetPr>
    <tabColor rgb="FFC00000"/>
  </sheetPr>
  <dimension ref="A1:I431"/>
  <sheetViews>
    <sheetView topLeftCell="E1" workbookViewId="0">
      <pane ySplit="1" topLeftCell="A2" activePane="bottomLeft" state="frozen"/>
      <selection activeCell="G26" sqref="G26"/>
      <selection pane="bottomLeft" activeCell="G26" sqref="G26"/>
    </sheetView>
  </sheetViews>
  <sheetFormatPr defaultRowHeight="12.5" x14ac:dyDescent="0.25"/>
  <cols>
    <col min="1" max="1" width="59" bestFit="1" customWidth="1"/>
    <col min="2" max="2" width="11.1796875" bestFit="1" customWidth="1"/>
    <col min="3" max="3" width="65.453125" bestFit="1" customWidth="1"/>
    <col min="4" max="4" width="26.453125" bestFit="1" customWidth="1"/>
    <col min="5" max="5" width="12.81640625" bestFit="1" customWidth="1"/>
    <col min="8" max="8" width="65.453125" bestFit="1" customWidth="1"/>
  </cols>
  <sheetData>
    <row r="1" spans="1:9" s="1" customFormat="1" ht="13" x14ac:dyDescent="0.3">
      <c r="A1" s="1" t="s">
        <v>44</v>
      </c>
      <c r="B1" s="1" t="s">
        <v>97</v>
      </c>
      <c r="C1" s="1" t="s">
        <v>61</v>
      </c>
      <c r="D1" s="1" t="s">
        <v>98</v>
      </c>
      <c r="E1" s="1" t="s">
        <v>763</v>
      </c>
      <c r="H1" s="1" t="s">
        <v>827</v>
      </c>
      <c r="I1" s="1" t="s">
        <v>828</v>
      </c>
    </row>
    <row r="2" spans="1:9" x14ac:dyDescent="0.25">
      <c r="A2" t="s">
        <v>99</v>
      </c>
      <c r="B2">
        <v>340136</v>
      </c>
      <c r="C2" t="s">
        <v>764</v>
      </c>
      <c r="D2" t="s">
        <v>100</v>
      </c>
      <c r="E2" t="s">
        <v>765</v>
      </c>
      <c r="H2" t="s">
        <v>764</v>
      </c>
      <c r="I2">
        <f>COUNTIF(C:C,H2)</f>
        <v>3</v>
      </c>
    </row>
    <row r="3" spans="1:9" x14ac:dyDescent="0.25">
      <c r="A3" t="s">
        <v>103</v>
      </c>
      <c r="B3">
        <v>340147</v>
      </c>
      <c r="C3" t="s">
        <v>764</v>
      </c>
      <c r="D3" t="s">
        <v>100</v>
      </c>
      <c r="E3" t="s">
        <v>765</v>
      </c>
      <c r="H3" t="s">
        <v>104</v>
      </c>
      <c r="I3">
        <f t="shared" ref="I3:I66" si="0">COUNTIF(C:C,H3)</f>
        <v>1</v>
      </c>
    </row>
    <row r="4" spans="1:9" x14ac:dyDescent="0.25">
      <c r="A4" t="s">
        <v>102</v>
      </c>
      <c r="B4">
        <v>340142</v>
      </c>
      <c r="C4" t="s">
        <v>764</v>
      </c>
      <c r="D4" t="s">
        <v>100</v>
      </c>
      <c r="E4" t="s">
        <v>765</v>
      </c>
      <c r="H4" t="s">
        <v>106</v>
      </c>
      <c r="I4">
        <f t="shared" si="0"/>
        <v>1</v>
      </c>
    </row>
    <row r="5" spans="1:9" x14ac:dyDescent="0.25">
      <c r="A5" t="s">
        <v>104</v>
      </c>
      <c r="B5">
        <v>340300</v>
      </c>
      <c r="C5" t="s">
        <v>104</v>
      </c>
      <c r="D5" t="s">
        <v>105</v>
      </c>
      <c r="E5" t="s">
        <v>765</v>
      </c>
      <c r="H5" t="s">
        <v>114</v>
      </c>
      <c r="I5">
        <f t="shared" si="0"/>
        <v>2</v>
      </c>
    </row>
    <row r="6" spans="1:9" x14ac:dyDescent="0.25">
      <c r="A6" t="s">
        <v>106</v>
      </c>
      <c r="B6">
        <v>340356</v>
      </c>
      <c r="C6" t="s">
        <v>106</v>
      </c>
      <c r="D6" t="s">
        <v>107</v>
      </c>
      <c r="E6" t="s">
        <v>765</v>
      </c>
      <c r="H6" t="s">
        <v>118</v>
      </c>
      <c r="I6">
        <f t="shared" si="0"/>
        <v>7</v>
      </c>
    </row>
    <row r="7" spans="1:9" x14ac:dyDescent="0.25">
      <c r="A7" t="s">
        <v>108</v>
      </c>
      <c r="B7">
        <v>340072</v>
      </c>
      <c r="C7" t="s">
        <v>109</v>
      </c>
      <c r="D7" t="s">
        <v>110</v>
      </c>
      <c r="E7" t="s">
        <v>765</v>
      </c>
      <c r="H7" t="s">
        <v>125</v>
      </c>
      <c r="I7">
        <f t="shared" si="0"/>
        <v>12</v>
      </c>
    </row>
    <row r="8" spans="1:9" x14ac:dyDescent="0.25">
      <c r="A8" t="s">
        <v>111</v>
      </c>
      <c r="B8">
        <v>340088</v>
      </c>
      <c r="C8" t="s">
        <v>109</v>
      </c>
      <c r="D8" t="s">
        <v>110</v>
      </c>
      <c r="E8" t="s">
        <v>765</v>
      </c>
      <c r="H8" t="s">
        <v>138</v>
      </c>
      <c r="I8">
        <f t="shared" si="0"/>
        <v>1</v>
      </c>
    </row>
    <row r="9" spans="1:9" x14ac:dyDescent="0.25">
      <c r="A9" t="s">
        <v>766</v>
      </c>
      <c r="B9">
        <v>340094</v>
      </c>
      <c r="C9" t="s">
        <v>109</v>
      </c>
      <c r="D9" t="s">
        <v>110</v>
      </c>
      <c r="E9" t="s">
        <v>765</v>
      </c>
      <c r="H9" t="s">
        <v>143</v>
      </c>
      <c r="I9">
        <f t="shared" si="0"/>
        <v>2</v>
      </c>
    </row>
    <row r="10" spans="1:9" x14ac:dyDescent="0.25">
      <c r="A10" t="s">
        <v>112</v>
      </c>
      <c r="B10">
        <v>340099</v>
      </c>
      <c r="C10" t="s">
        <v>109</v>
      </c>
      <c r="D10" t="s">
        <v>110</v>
      </c>
      <c r="E10" t="s">
        <v>765</v>
      </c>
      <c r="H10" t="s">
        <v>147</v>
      </c>
      <c r="I10">
        <f t="shared" si="0"/>
        <v>5</v>
      </c>
    </row>
    <row r="11" spans="1:9" x14ac:dyDescent="0.25">
      <c r="A11" t="s">
        <v>113</v>
      </c>
      <c r="B11">
        <v>340494</v>
      </c>
      <c r="C11" t="s">
        <v>114</v>
      </c>
      <c r="D11" t="s">
        <v>115</v>
      </c>
      <c r="E11" t="s">
        <v>765</v>
      </c>
      <c r="H11" t="s">
        <v>767</v>
      </c>
      <c r="I11">
        <f t="shared" si="0"/>
        <v>3</v>
      </c>
    </row>
    <row r="12" spans="1:9" x14ac:dyDescent="0.25">
      <c r="A12" t="s">
        <v>116</v>
      </c>
      <c r="B12">
        <v>340510</v>
      </c>
      <c r="C12" t="s">
        <v>114</v>
      </c>
      <c r="D12" t="s">
        <v>115</v>
      </c>
      <c r="E12" t="s">
        <v>765</v>
      </c>
      <c r="H12" t="s">
        <v>156</v>
      </c>
      <c r="I12">
        <f t="shared" si="0"/>
        <v>1</v>
      </c>
    </row>
    <row r="13" spans="1:9" x14ac:dyDescent="0.25">
      <c r="A13" t="s">
        <v>117</v>
      </c>
      <c r="B13">
        <v>340357</v>
      </c>
      <c r="C13" t="s">
        <v>118</v>
      </c>
      <c r="D13" t="s">
        <v>107</v>
      </c>
      <c r="E13" t="s">
        <v>765</v>
      </c>
      <c r="H13" t="s">
        <v>158</v>
      </c>
      <c r="I13">
        <f t="shared" si="0"/>
        <v>1</v>
      </c>
    </row>
    <row r="14" spans="1:9" x14ac:dyDescent="0.25">
      <c r="A14" t="s">
        <v>120</v>
      </c>
      <c r="B14">
        <v>340359</v>
      </c>
      <c r="C14" t="s">
        <v>118</v>
      </c>
      <c r="D14" t="s">
        <v>107</v>
      </c>
      <c r="E14" t="s">
        <v>765</v>
      </c>
      <c r="H14" t="s">
        <v>159</v>
      </c>
      <c r="I14">
        <f t="shared" si="0"/>
        <v>1</v>
      </c>
    </row>
    <row r="15" spans="1:9" x14ac:dyDescent="0.25">
      <c r="A15" t="s">
        <v>121</v>
      </c>
      <c r="B15">
        <v>340360</v>
      </c>
      <c r="C15" t="s">
        <v>118</v>
      </c>
      <c r="D15" t="s">
        <v>107</v>
      </c>
      <c r="E15" t="s">
        <v>765</v>
      </c>
      <c r="H15" t="s">
        <v>768</v>
      </c>
      <c r="I15">
        <f t="shared" si="0"/>
        <v>4</v>
      </c>
    </row>
    <row r="16" spans="1:9" x14ac:dyDescent="0.25">
      <c r="A16" t="s">
        <v>122</v>
      </c>
      <c r="B16">
        <v>340361</v>
      </c>
      <c r="C16" t="s">
        <v>118</v>
      </c>
      <c r="D16" t="s">
        <v>107</v>
      </c>
      <c r="E16" t="s">
        <v>765</v>
      </c>
      <c r="H16" t="s">
        <v>165</v>
      </c>
      <c r="I16">
        <f t="shared" si="0"/>
        <v>7</v>
      </c>
    </row>
    <row r="17" spans="1:9" x14ac:dyDescent="0.25">
      <c r="A17" t="s">
        <v>123</v>
      </c>
      <c r="B17">
        <v>340363</v>
      </c>
      <c r="C17" t="s">
        <v>118</v>
      </c>
      <c r="D17" t="s">
        <v>107</v>
      </c>
      <c r="E17" t="s">
        <v>765</v>
      </c>
      <c r="H17" t="s">
        <v>173</v>
      </c>
      <c r="I17">
        <f t="shared" si="0"/>
        <v>3</v>
      </c>
    </row>
    <row r="18" spans="1:9" x14ac:dyDescent="0.25">
      <c r="A18" t="s">
        <v>124</v>
      </c>
      <c r="B18">
        <v>340364</v>
      </c>
      <c r="C18" t="s">
        <v>118</v>
      </c>
      <c r="D18" t="s">
        <v>107</v>
      </c>
      <c r="E18" t="s">
        <v>765</v>
      </c>
      <c r="H18" t="s">
        <v>176</v>
      </c>
      <c r="I18">
        <f t="shared" si="0"/>
        <v>1</v>
      </c>
    </row>
    <row r="19" spans="1:9" x14ac:dyDescent="0.25">
      <c r="A19" t="s">
        <v>119</v>
      </c>
      <c r="B19">
        <v>340358</v>
      </c>
      <c r="C19" t="s">
        <v>118</v>
      </c>
      <c r="D19" t="s">
        <v>107</v>
      </c>
      <c r="E19" t="s">
        <v>765</v>
      </c>
      <c r="H19" t="s">
        <v>177</v>
      </c>
      <c r="I19">
        <f t="shared" si="0"/>
        <v>1</v>
      </c>
    </row>
    <row r="20" spans="1:9" x14ac:dyDescent="0.25">
      <c r="A20" t="s">
        <v>126</v>
      </c>
      <c r="B20">
        <v>340003</v>
      </c>
      <c r="C20" t="s">
        <v>125</v>
      </c>
      <c r="D20" t="s">
        <v>110</v>
      </c>
      <c r="E20" t="s">
        <v>765</v>
      </c>
      <c r="H20" t="s">
        <v>769</v>
      </c>
      <c r="I20">
        <f t="shared" si="0"/>
        <v>3</v>
      </c>
    </row>
    <row r="21" spans="1:9" x14ac:dyDescent="0.25">
      <c r="A21" t="s">
        <v>127</v>
      </c>
      <c r="B21">
        <v>340004</v>
      </c>
      <c r="C21" t="s">
        <v>125</v>
      </c>
      <c r="D21" t="s">
        <v>110</v>
      </c>
      <c r="E21" t="s">
        <v>765</v>
      </c>
      <c r="H21" t="s">
        <v>770</v>
      </c>
      <c r="I21">
        <f t="shared" si="0"/>
        <v>4</v>
      </c>
    </row>
    <row r="22" spans="1:9" x14ac:dyDescent="0.25">
      <c r="A22" t="s">
        <v>128</v>
      </c>
      <c r="B22">
        <v>340006</v>
      </c>
      <c r="C22" t="s">
        <v>125</v>
      </c>
      <c r="D22" t="s">
        <v>110</v>
      </c>
      <c r="E22" t="s">
        <v>765</v>
      </c>
      <c r="H22" t="s">
        <v>186</v>
      </c>
      <c r="I22">
        <f t="shared" si="0"/>
        <v>2</v>
      </c>
    </row>
    <row r="23" spans="1:9" x14ac:dyDescent="0.25">
      <c r="A23" t="s">
        <v>129</v>
      </c>
      <c r="B23">
        <v>340017</v>
      </c>
      <c r="C23" t="s">
        <v>125</v>
      </c>
      <c r="D23" t="s">
        <v>110</v>
      </c>
      <c r="E23" t="s">
        <v>765</v>
      </c>
      <c r="H23" t="s">
        <v>188</v>
      </c>
      <c r="I23">
        <f t="shared" si="0"/>
        <v>1</v>
      </c>
    </row>
    <row r="24" spans="1:9" x14ac:dyDescent="0.25">
      <c r="A24" t="s">
        <v>130</v>
      </c>
      <c r="B24">
        <v>340020</v>
      </c>
      <c r="C24" t="s">
        <v>125</v>
      </c>
      <c r="D24" t="s">
        <v>110</v>
      </c>
      <c r="E24" t="s">
        <v>765</v>
      </c>
      <c r="H24" t="s">
        <v>189</v>
      </c>
      <c r="I24">
        <f t="shared" si="0"/>
        <v>1</v>
      </c>
    </row>
    <row r="25" spans="1:9" x14ac:dyDescent="0.25">
      <c r="A25" t="s">
        <v>131</v>
      </c>
      <c r="B25">
        <v>340028</v>
      </c>
      <c r="C25" t="s">
        <v>125</v>
      </c>
      <c r="D25" t="s">
        <v>110</v>
      </c>
      <c r="E25" t="s">
        <v>765</v>
      </c>
      <c r="H25" t="s">
        <v>190</v>
      </c>
      <c r="I25">
        <f t="shared" si="0"/>
        <v>1</v>
      </c>
    </row>
    <row r="26" spans="1:9" x14ac:dyDescent="0.25">
      <c r="A26" t="s">
        <v>132</v>
      </c>
      <c r="B26">
        <v>340021</v>
      </c>
      <c r="C26" t="s">
        <v>125</v>
      </c>
      <c r="D26" t="s">
        <v>110</v>
      </c>
      <c r="E26" t="s">
        <v>765</v>
      </c>
      <c r="H26" t="s">
        <v>192</v>
      </c>
      <c r="I26">
        <f t="shared" si="0"/>
        <v>6</v>
      </c>
    </row>
    <row r="27" spans="1:9" x14ac:dyDescent="0.25">
      <c r="A27" t="s">
        <v>133</v>
      </c>
      <c r="B27">
        <v>340022</v>
      </c>
      <c r="C27" t="s">
        <v>125</v>
      </c>
      <c r="D27" t="s">
        <v>110</v>
      </c>
      <c r="E27" t="s">
        <v>765</v>
      </c>
      <c r="H27" t="s">
        <v>198</v>
      </c>
      <c r="I27">
        <f t="shared" si="0"/>
        <v>9</v>
      </c>
    </row>
    <row r="28" spans="1:9" x14ac:dyDescent="0.25">
      <c r="A28" t="s">
        <v>134</v>
      </c>
      <c r="B28">
        <v>340025</v>
      </c>
      <c r="C28" t="s">
        <v>125</v>
      </c>
      <c r="D28" t="s">
        <v>110</v>
      </c>
      <c r="E28" t="s">
        <v>765</v>
      </c>
      <c r="H28" t="s">
        <v>771</v>
      </c>
      <c r="I28">
        <f t="shared" si="0"/>
        <v>6</v>
      </c>
    </row>
    <row r="29" spans="1:9" x14ac:dyDescent="0.25">
      <c r="A29" t="s">
        <v>135</v>
      </c>
      <c r="B29">
        <v>340026</v>
      </c>
      <c r="C29" t="s">
        <v>125</v>
      </c>
      <c r="D29" t="s">
        <v>110</v>
      </c>
      <c r="E29" t="s">
        <v>765</v>
      </c>
      <c r="H29" t="s">
        <v>213</v>
      </c>
      <c r="I29">
        <f t="shared" si="0"/>
        <v>9</v>
      </c>
    </row>
    <row r="30" spans="1:9" x14ac:dyDescent="0.25">
      <c r="A30" t="s">
        <v>136</v>
      </c>
      <c r="B30">
        <v>340029</v>
      </c>
      <c r="C30" t="s">
        <v>125</v>
      </c>
      <c r="D30" t="s">
        <v>110</v>
      </c>
      <c r="E30" t="s">
        <v>765</v>
      </c>
      <c r="H30" t="s">
        <v>223</v>
      </c>
      <c r="I30">
        <f t="shared" si="0"/>
        <v>2</v>
      </c>
    </row>
    <row r="31" spans="1:9" x14ac:dyDescent="0.25">
      <c r="A31" t="s">
        <v>137</v>
      </c>
      <c r="B31">
        <v>340030</v>
      </c>
      <c r="C31" t="s">
        <v>125</v>
      </c>
      <c r="D31" t="s">
        <v>110</v>
      </c>
      <c r="E31" t="s">
        <v>765</v>
      </c>
      <c r="H31" t="s">
        <v>226</v>
      </c>
      <c r="I31">
        <f t="shared" si="0"/>
        <v>6</v>
      </c>
    </row>
    <row r="32" spans="1:9" x14ac:dyDescent="0.25">
      <c r="A32" t="s">
        <v>138</v>
      </c>
      <c r="B32">
        <v>340446</v>
      </c>
      <c r="C32" t="s">
        <v>138</v>
      </c>
      <c r="D32" t="s">
        <v>139</v>
      </c>
      <c r="E32" t="s">
        <v>772</v>
      </c>
      <c r="H32" t="s">
        <v>233</v>
      </c>
      <c r="I32">
        <f t="shared" si="0"/>
        <v>2</v>
      </c>
    </row>
    <row r="33" spans="1:9" x14ac:dyDescent="0.25">
      <c r="A33" t="s">
        <v>145</v>
      </c>
      <c r="B33">
        <v>340204</v>
      </c>
      <c r="C33" t="s">
        <v>143</v>
      </c>
      <c r="D33" t="s">
        <v>144</v>
      </c>
      <c r="E33" t="s">
        <v>772</v>
      </c>
      <c r="H33" t="s">
        <v>236</v>
      </c>
      <c r="I33">
        <f t="shared" si="0"/>
        <v>1</v>
      </c>
    </row>
    <row r="34" spans="1:9" x14ac:dyDescent="0.25">
      <c r="A34" t="s">
        <v>146</v>
      </c>
      <c r="B34">
        <v>340219</v>
      </c>
      <c r="C34" t="s">
        <v>143</v>
      </c>
      <c r="D34" t="s">
        <v>144</v>
      </c>
      <c r="E34" t="s">
        <v>765</v>
      </c>
      <c r="H34" t="s">
        <v>242</v>
      </c>
      <c r="I34">
        <f t="shared" si="0"/>
        <v>1</v>
      </c>
    </row>
    <row r="35" spans="1:9" x14ac:dyDescent="0.25">
      <c r="A35" t="s">
        <v>149</v>
      </c>
      <c r="B35">
        <v>340335</v>
      </c>
      <c r="C35" t="s">
        <v>147</v>
      </c>
      <c r="D35" t="s">
        <v>148</v>
      </c>
      <c r="E35" t="s">
        <v>765</v>
      </c>
      <c r="H35" t="s">
        <v>773</v>
      </c>
      <c r="I35">
        <f t="shared" si="0"/>
        <v>4</v>
      </c>
    </row>
    <row r="36" spans="1:9" x14ac:dyDescent="0.25">
      <c r="A36" t="s">
        <v>150</v>
      </c>
      <c r="B36">
        <v>340341</v>
      </c>
      <c r="C36" t="s">
        <v>147</v>
      </c>
      <c r="D36" t="s">
        <v>148</v>
      </c>
      <c r="E36" t="s">
        <v>765</v>
      </c>
      <c r="H36" t="s">
        <v>246</v>
      </c>
      <c r="I36">
        <f t="shared" si="0"/>
        <v>1</v>
      </c>
    </row>
    <row r="37" spans="1:9" x14ac:dyDescent="0.25">
      <c r="A37" t="s">
        <v>151</v>
      </c>
      <c r="B37">
        <v>340351</v>
      </c>
      <c r="C37" t="s">
        <v>147</v>
      </c>
      <c r="D37" t="s">
        <v>148</v>
      </c>
      <c r="E37" t="s">
        <v>765</v>
      </c>
      <c r="H37" t="s">
        <v>247</v>
      </c>
      <c r="I37">
        <f t="shared" si="0"/>
        <v>1</v>
      </c>
    </row>
    <row r="38" spans="1:9" x14ac:dyDescent="0.25">
      <c r="A38" t="s">
        <v>152</v>
      </c>
      <c r="B38">
        <v>340352</v>
      </c>
      <c r="C38" t="s">
        <v>147</v>
      </c>
      <c r="D38" t="s">
        <v>148</v>
      </c>
      <c r="E38" t="s">
        <v>765</v>
      </c>
      <c r="H38" t="s">
        <v>248</v>
      </c>
      <c r="I38">
        <f t="shared" si="0"/>
        <v>1</v>
      </c>
    </row>
    <row r="39" spans="1:9" x14ac:dyDescent="0.25">
      <c r="A39" t="s">
        <v>774</v>
      </c>
      <c r="B39">
        <v>340621</v>
      </c>
      <c r="C39" t="s">
        <v>147</v>
      </c>
      <c r="D39" t="s">
        <v>148</v>
      </c>
      <c r="E39" t="s">
        <v>765</v>
      </c>
      <c r="H39" t="s">
        <v>250</v>
      </c>
      <c r="I39">
        <f t="shared" si="0"/>
        <v>4</v>
      </c>
    </row>
    <row r="40" spans="1:9" x14ac:dyDescent="0.25">
      <c r="A40" t="s">
        <v>153</v>
      </c>
      <c r="B40">
        <v>340496</v>
      </c>
      <c r="C40" t="s">
        <v>767</v>
      </c>
      <c r="D40" t="s">
        <v>115</v>
      </c>
      <c r="E40" t="s">
        <v>765</v>
      </c>
      <c r="H40" t="s">
        <v>109</v>
      </c>
      <c r="I40">
        <f t="shared" si="0"/>
        <v>4</v>
      </c>
    </row>
    <row r="41" spans="1:9" x14ac:dyDescent="0.25">
      <c r="A41" t="s">
        <v>154</v>
      </c>
      <c r="B41">
        <v>340521</v>
      </c>
      <c r="C41" t="s">
        <v>767</v>
      </c>
      <c r="D41" t="s">
        <v>115</v>
      </c>
      <c r="E41" t="s">
        <v>765</v>
      </c>
      <c r="H41" t="s">
        <v>254</v>
      </c>
      <c r="I41">
        <f t="shared" si="0"/>
        <v>1</v>
      </c>
    </row>
    <row r="42" spans="1:9" x14ac:dyDescent="0.25">
      <c r="A42" t="s">
        <v>155</v>
      </c>
      <c r="B42">
        <v>340522</v>
      </c>
      <c r="C42" t="s">
        <v>767</v>
      </c>
      <c r="D42" t="s">
        <v>115</v>
      </c>
      <c r="E42" t="s">
        <v>765</v>
      </c>
      <c r="H42" t="s">
        <v>255</v>
      </c>
      <c r="I42">
        <f t="shared" si="0"/>
        <v>1</v>
      </c>
    </row>
    <row r="43" spans="1:9" x14ac:dyDescent="0.25">
      <c r="A43" t="s">
        <v>775</v>
      </c>
      <c r="B43">
        <v>340244</v>
      </c>
      <c r="C43" t="s">
        <v>158</v>
      </c>
      <c r="D43" t="s">
        <v>157</v>
      </c>
      <c r="E43" t="s">
        <v>772</v>
      </c>
      <c r="H43" t="s">
        <v>256</v>
      </c>
      <c r="I43">
        <f t="shared" si="0"/>
        <v>6</v>
      </c>
    </row>
    <row r="44" spans="1:9" x14ac:dyDescent="0.25">
      <c r="A44" t="s">
        <v>776</v>
      </c>
      <c r="B44">
        <v>340246</v>
      </c>
      <c r="C44" t="s">
        <v>159</v>
      </c>
      <c r="D44" t="s">
        <v>157</v>
      </c>
      <c r="E44" t="s">
        <v>772</v>
      </c>
      <c r="H44" t="s">
        <v>722</v>
      </c>
      <c r="I44">
        <f t="shared" si="0"/>
        <v>3</v>
      </c>
    </row>
    <row r="45" spans="1:9" x14ac:dyDescent="0.25">
      <c r="A45" t="s">
        <v>777</v>
      </c>
      <c r="B45">
        <v>340248</v>
      </c>
      <c r="C45" t="s">
        <v>156</v>
      </c>
      <c r="D45" t="s">
        <v>157</v>
      </c>
      <c r="E45" t="s">
        <v>772</v>
      </c>
      <c r="H45" t="s">
        <v>264</v>
      </c>
      <c r="I45">
        <f t="shared" si="0"/>
        <v>10</v>
      </c>
    </row>
    <row r="46" spans="1:9" x14ac:dyDescent="0.25">
      <c r="A46" t="s">
        <v>160</v>
      </c>
      <c r="B46">
        <v>340408</v>
      </c>
      <c r="C46" t="s">
        <v>768</v>
      </c>
      <c r="D46" t="s">
        <v>161</v>
      </c>
      <c r="E46" t="s">
        <v>765</v>
      </c>
      <c r="H46" t="s">
        <v>276</v>
      </c>
      <c r="I46">
        <f t="shared" si="0"/>
        <v>2</v>
      </c>
    </row>
    <row r="47" spans="1:9" x14ac:dyDescent="0.25">
      <c r="A47" t="s">
        <v>163</v>
      </c>
      <c r="B47">
        <v>340538</v>
      </c>
      <c r="C47" t="s">
        <v>768</v>
      </c>
      <c r="D47" t="s">
        <v>161</v>
      </c>
      <c r="E47" t="s">
        <v>765</v>
      </c>
      <c r="H47" t="s">
        <v>278</v>
      </c>
      <c r="I47">
        <f t="shared" si="0"/>
        <v>1</v>
      </c>
    </row>
    <row r="48" spans="1:9" x14ac:dyDescent="0.25">
      <c r="A48" t="s">
        <v>164</v>
      </c>
      <c r="B48">
        <v>340539</v>
      </c>
      <c r="C48" t="s">
        <v>768</v>
      </c>
      <c r="D48" t="s">
        <v>161</v>
      </c>
      <c r="E48" t="s">
        <v>765</v>
      </c>
      <c r="H48" t="s">
        <v>279</v>
      </c>
      <c r="I48">
        <f t="shared" si="0"/>
        <v>1</v>
      </c>
    </row>
    <row r="49" spans="1:9" x14ac:dyDescent="0.25">
      <c r="A49" t="s">
        <v>162</v>
      </c>
      <c r="B49">
        <v>340536</v>
      </c>
      <c r="C49" t="s">
        <v>768</v>
      </c>
      <c r="D49" t="s">
        <v>161</v>
      </c>
      <c r="E49" t="s">
        <v>765</v>
      </c>
      <c r="H49" t="s">
        <v>280</v>
      </c>
      <c r="I49">
        <f t="shared" si="0"/>
        <v>6</v>
      </c>
    </row>
    <row r="50" spans="1:9" x14ac:dyDescent="0.25">
      <c r="A50" t="s">
        <v>166</v>
      </c>
      <c r="B50">
        <v>340080</v>
      </c>
      <c r="C50" t="s">
        <v>165</v>
      </c>
      <c r="D50" t="s">
        <v>110</v>
      </c>
      <c r="E50" t="s">
        <v>765</v>
      </c>
      <c r="H50" t="s">
        <v>287</v>
      </c>
      <c r="I50">
        <f t="shared" si="0"/>
        <v>1</v>
      </c>
    </row>
    <row r="51" spans="1:9" x14ac:dyDescent="0.25">
      <c r="A51" t="s">
        <v>167</v>
      </c>
      <c r="B51">
        <v>340076</v>
      </c>
      <c r="C51" t="s">
        <v>165</v>
      </c>
      <c r="D51" t="s">
        <v>110</v>
      </c>
      <c r="E51" t="s">
        <v>765</v>
      </c>
      <c r="H51" t="s">
        <v>288</v>
      </c>
      <c r="I51">
        <f t="shared" si="0"/>
        <v>5</v>
      </c>
    </row>
    <row r="52" spans="1:9" x14ac:dyDescent="0.25">
      <c r="A52" t="s">
        <v>168</v>
      </c>
      <c r="B52">
        <v>340087</v>
      </c>
      <c r="C52" t="s">
        <v>165</v>
      </c>
      <c r="D52" t="s">
        <v>110</v>
      </c>
      <c r="E52" t="s">
        <v>765</v>
      </c>
      <c r="H52" t="s">
        <v>294</v>
      </c>
      <c r="I52">
        <f t="shared" si="0"/>
        <v>2</v>
      </c>
    </row>
    <row r="53" spans="1:9" x14ac:dyDescent="0.25">
      <c r="A53" t="s">
        <v>169</v>
      </c>
      <c r="B53">
        <v>340077</v>
      </c>
      <c r="C53" t="s">
        <v>165</v>
      </c>
      <c r="D53" t="s">
        <v>110</v>
      </c>
      <c r="E53" t="s">
        <v>765</v>
      </c>
      <c r="H53" t="s">
        <v>778</v>
      </c>
      <c r="I53">
        <f t="shared" si="0"/>
        <v>5</v>
      </c>
    </row>
    <row r="54" spans="1:9" x14ac:dyDescent="0.25">
      <c r="A54" t="s">
        <v>170</v>
      </c>
      <c r="B54">
        <v>340096</v>
      </c>
      <c r="C54" t="s">
        <v>165</v>
      </c>
      <c r="D54" t="s">
        <v>110</v>
      </c>
      <c r="E54" t="s">
        <v>765</v>
      </c>
      <c r="H54" t="s">
        <v>301</v>
      </c>
      <c r="I54">
        <f t="shared" si="0"/>
        <v>1</v>
      </c>
    </row>
    <row r="55" spans="1:9" x14ac:dyDescent="0.25">
      <c r="A55" t="s">
        <v>171</v>
      </c>
      <c r="B55">
        <v>340097</v>
      </c>
      <c r="C55" t="s">
        <v>165</v>
      </c>
      <c r="D55" t="s">
        <v>110</v>
      </c>
      <c r="E55" t="s">
        <v>765</v>
      </c>
      <c r="H55" t="s">
        <v>302</v>
      </c>
      <c r="I55">
        <f t="shared" si="0"/>
        <v>1</v>
      </c>
    </row>
    <row r="56" spans="1:9" x14ac:dyDescent="0.25">
      <c r="A56" t="s">
        <v>172</v>
      </c>
      <c r="B56">
        <v>340098</v>
      </c>
      <c r="C56" t="s">
        <v>165</v>
      </c>
      <c r="D56" t="s">
        <v>110</v>
      </c>
      <c r="E56" t="s">
        <v>765</v>
      </c>
      <c r="H56" t="s">
        <v>708</v>
      </c>
      <c r="I56">
        <f t="shared" si="0"/>
        <v>2</v>
      </c>
    </row>
    <row r="57" spans="1:9" x14ac:dyDescent="0.25">
      <c r="A57" t="s">
        <v>176</v>
      </c>
      <c r="B57">
        <v>340078</v>
      </c>
      <c r="C57" t="s">
        <v>176</v>
      </c>
      <c r="D57" t="s">
        <v>110</v>
      </c>
      <c r="E57" t="s">
        <v>772</v>
      </c>
      <c r="H57" t="s">
        <v>723</v>
      </c>
      <c r="I57">
        <f t="shared" si="0"/>
        <v>5</v>
      </c>
    </row>
    <row r="58" spans="1:9" x14ac:dyDescent="0.25">
      <c r="A58" t="s">
        <v>539</v>
      </c>
      <c r="B58">
        <v>340033</v>
      </c>
      <c r="C58" t="s">
        <v>538</v>
      </c>
      <c r="D58" t="s">
        <v>181</v>
      </c>
      <c r="E58" t="s">
        <v>765</v>
      </c>
      <c r="H58" t="s">
        <v>311</v>
      </c>
      <c r="I58">
        <f t="shared" si="0"/>
        <v>2</v>
      </c>
    </row>
    <row r="59" spans="1:9" x14ac:dyDescent="0.25">
      <c r="A59" t="s">
        <v>542</v>
      </c>
      <c r="B59">
        <v>340064</v>
      </c>
      <c r="C59" t="s">
        <v>538</v>
      </c>
      <c r="D59" t="s">
        <v>181</v>
      </c>
      <c r="E59" t="s">
        <v>765</v>
      </c>
      <c r="H59" t="s">
        <v>314</v>
      </c>
      <c r="I59">
        <f t="shared" si="0"/>
        <v>4</v>
      </c>
    </row>
    <row r="60" spans="1:9" x14ac:dyDescent="0.25">
      <c r="A60" t="s">
        <v>540</v>
      </c>
      <c r="B60">
        <v>340050</v>
      </c>
      <c r="C60" t="s">
        <v>538</v>
      </c>
      <c r="D60" t="s">
        <v>181</v>
      </c>
      <c r="E60" t="s">
        <v>765</v>
      </c>
      <c r="H60" t="s">
        <v>318</v>
      </c>
      <c r="I60">
        <f t="shared" si="0"/>
        <v>3</v>
      </c>
    </row>
    <row r="61" spans="1:9" x14ac:dyDescent="0.25">
      <c r="A61" t="s">
        <v>541</v>
      </c>
      <c r="B61">
        <v>340063</v>
      </c>
      <c r="C61" t="s">
        <v>538</v>
      </c>
      <c r="D61" t="s">
        <v>181</v>
      </c>
      <c r="E61" t="s">
        <v>765</v>
      </c>
      <c r="H61" t="s">
        <v>321</v>
      </c>
      <c r="I61">
        <f t="shared" si="0"/>
        <v>1</v>
      </c>
    </row>
    <row r="62" spans="1:9" x14ac:dyDescent="0.25">
      <c r="A62" t="s">
        <v>779</v>
      </c>
      <c r="B62">
        <v>340249</v>
      </c>
      <c r="C62" t="s">
        <v>177</v>
      </c>
      <c r="D62" t="s">
        <v>157</v>
      </c>
      <c r="E62" t="s">
        <v>772</v>
      </c>
      <c r="H62" t="s">
        <v>322</v>
      </c>
      <c r="I62">
        <f t="shared" si="0"/>
        <v>13</v>
      </c>
    </row>
    <row r="63" spans="1:9" x14ac:dyDescent="0.25">
      <c r="A63" t="s">
        <v>178</v>
      </c>
      <c r="B63">
        <v>340497</v>
      </c>
      <c r="C63" t="s">
        <v>769</v>
      </c>
      <c r="D63" t="s">
        <v>115</v>
      </c>
      <c r="E63" t="s">
        <v>765</v>
      </c>
      <c r="H63" t="s">
        <v>336</v>
      </c>
      <c r="I63">
        <f t="shared" si="0"/>
        <v>1</v>
      </c>
    </row>
    <row r="64" spans="1:9" x14ac:dyDescent="0.25">
      <c r="A64" t="s">
        <v>179</v>
      </c>
      <c r="B64">
        <v>340498</v>
      </c>
      <c r="C64" t="s">
        <v>769</v>
      </c>
      <c r="D64" t="s">
        <v>115</v>
      </c>
      <c r="E64" t="s">
        <v>765</v>
      </c>
      <c r="H64" t="s">
        <v>337</v>
      </c>
      <c r="I64">
        <f t="shared" si="0"/>
        <v>3</v>
      </c>
    </row>
    <row r="65" spans="1:9" x14ac:dyDescent="0.25">
      <c r="A65" t="s">
        <v>180</v>
      </c>
      <c r="B65">
        <v>340502</v>
      </c>
      <c r="C65" t="s">
        <v>769</v>
      </c>
      <c r="D65" t="s">
        <v>115</v>
      </c>
      <c r="E65" t="s">
        <v>765</v>
      </c>
      <c r="H65" t="s">
        <v>780</v>
      </c>
      <c r="I65">
        <f t="shared" si="0"/>
        <v>3</v>
      </c>
    </row>
    <row r="66" spans="1:9" x14ac:dyDescent="0.25">
      <c r="A66" t="s">
        <v>190</v>
      </c>
      <c r="B66">
        <v>340301</v>
      </c>
      <c r="C66" t="s">
        <v>190</v>
      </c>
      <c r="D66" t="s">
        <v>105</v>
      </c>
      <c r="E66" t="s">
        <v>772</v>
      </c>
      <c r="H66" t="s">
        <v>345</v>
      </c>
      <c r="I66">
        <f t="shared" si="0"/>
        <v>14</v>
      </c>
    </row>
    <row r="67" spans="1:9" x14ac:dyDescent="0.25">
      <c r="A67" t="s">
        <v>188</v>
      </c>
      <c r="B67">
        <v>340252</v>
      </c>
      <c r="C67" t="s">
        <v>188</v>
      </c>
      <c r="D67" t="s">
        <v>157</v>
      </c>
      <c r="E67" t="s">
        <v>772</v>
      </c>
      <c r="H67" t="s">
        <v>359</v>
      </c>
      <c r="I67">
        <f t="shared" ref="I67:I130" si="1">COUNTIF(C:C,H67)</f>
        <v>1</v>
      </c>
    </row>
    <row r="68" spans="1:9" x14ac:dyDescent="0.25">
      <c r="A68" t="s">
        <v>189</v>
      </c>
      <c r="B68">
        <v>340601</v>
      </c>
      <c r="C68" t="s">
        <v>189</v>
      </c>
      <c r="D68" t="s">
        <v>157</v>
      </c>
      <c r="E68" t="s">
        <v>772</v>
      </c>
      <c r="H68" t="s">
        <v>360</v>
      </c>
      <c r="I68">
        <f t="shared" si="1"/>
        <v>4</v>
      </c>
    </row>
    <row r="69" spans="1:9" x14ac:dyDescent="0.25">
      <c r="A69" t="s">
        <v>193</v>
      </c>
      <c r="B69">
        <v>340527</v>
      </c>
      <c r="C69" t="s">
        <v>192</v>
      </c>
      <c r="D69" t="s">
        <v>161</v>
      </c>
      <c r="E69" t="s">
        <v>765</v>
      </c>
      <c r="H69" t="s">
        <v>781</v>
      </c>
      <c r="I69">
        <f t="shared" si="1"/>
        <v>2</v>
      </c>
    </row>
    <row r="70" spans="1:9" x14ac:dyDescent="0.25">
      <c r="A70" t="s">
        <v>191</v>
      </c>
      <c r="B70">
        <v>340525</v>
      </c>
      <c r="C70" t="s">
        <v>192</v>
      </c>
      <c r="D70" t="s">
        <v>161</v>
      </c>
      <c r="E70" t="s">
        <v>765</v>
      </c>
      <c r="H70" t="s">
        <v>365</v>
      </c>
      <c r="I70">
        <f t="shared" si="1"/>
        <v>1</v>
      </c>
    </row>
    <row r="71" spans="1:9" x14ac:dyDescent="0.25">
      <c r="A71" t="s">
        <v>194</v>
      </c>
      <c r="B71">
        <v>340531</v>
      </c>
      <c r="C71" t="s">
        <v>192</v>
      </c>
      <c r="D71" t="s">
        <v>161</v>
      </c>
      <c r="E71" t="s">
        <v>765</v>
      </c>
      <c r="H71" t="s">
        <v>366</v>
      </c>
      <c r="I71">
        <f t="shared" si="1"/>
        <v>4</v>
      </c>
    </row>
    <row r="72" spans="1:9" x14ac:dyDescent="0.25">
      <c r="A72" t="s">
        <v>195</v>
      </c>
      <c r="B72">
        <v>340542</v>
      </c>
      <c r="C72" t="s">
        <v>192</v>
      </c>
      <c r="D72" t="s">
        <v>161</v>
      </c>
      <c r="E72" t="s">
        <v>765</v>
      </c>
      <c r="H72" t="s">
        <v>370</v>
      </c>
      <c r="I72">
        <f t="shared" si="1"/>
        <v>5</v>
      </c>
    </row>
    <row r="73" spans="1:9" x14ac:dyDescent="0.25">
      <c r="A73" t="s">
        <v>782</v>
      </c>
      <c r="B73">
        <v>340550</v>
      </c>
      <c r="C73" t="s">
        <v>192</v>
      </c>
      <c r="D73" t="s">
        <v>161</v>
      </c>
      <c r="E73" t="s">
        <v>765</v>
      </c>
      <c r="H73" t="s">
        <v>375</v>
      </c>
      <c r="I73">
        <f t="shared" si="1"/>
        <v>1</v>
      </c>
    </row>
    <row r="74" spans="1:9" x14ac:dyDescent="0.25">
      <c r="A74" t="s">
        <v>196</v>
      </c>
      <c r="B74">
        <v>340552</v>
      </c>
      <c r="C74" t="s">
        <v>192</v>
      </c>
      <c r="D74" t="s">
        <v>161</v>
      </c>
      <c r="E74" t="s">
        <v>765</v>
      </c>
      <c r="H74" t="s">
        <v>376</v>
      </c>
      <c r="I74">
        <f t="shared" si="1"/>
        <v>1</v>
      </c>
    </row>
    <row r="75" spans="1:9" x14ac:dyDescent="0.25">
      <c r="A75" t="s">
        <v>183</v>
      </c>
      <c r="B75">
        <v>340034</v>
      </c>
      <c r="C75" t="s">
        <v>770</v>
      </c>
      <c r="D75" t="s">
        <v>181</v>
      </c>
      <c r="E75" t="s">
        <v>765</v>
      </c>
      <c r="H75" t="s">
        <v>783</v>
      </c>
      <c r="I75">
        <f t="shared" si="1"/>
        <v>6</v>
      </c>
    </row>
    <row r="76" spans="1:9" x14ac:dyDescent="0.25">
      <c r="A76" t="s">
        <v>184</v>
      </c>
      <c r="B76">
        <v>340045</v>
      </c>
      <c r="C76" t="s">
        <v>770</v>
      </c>
      <c r="D76" t="s">
        <v>181</v>
      </c>
      <c r="E76" t="s">
        <v>765</v>
      </c>
      <c r="H76" t="s">
        <v>784</v>
      </c>
      <c r="I76">
        <f t="shared" si="1"/>
        <v>3</v>
      </c>
    </row>
    <row r="77" spans="1:9" x14ac:dyDescent="0.25">
      <c r="A77" t="s">
        <v>185</v>
      </c>
      <c r="B77">
        <v>340048</v>
      </c>
      <c r="C77" t="s">
        <v>770</v>
      </c>
      <c r="D77" t="s">
        <v>181</v>
      </c>
      <c r="E77" t="s">
        <v>765</v>
      </c>
      <c r="H77" t="s">
        <v>386</v>
      </c>
      <c r="I77">
        <f t="shared" si="1"/>
        <v>1</v>
      </c>
    </row>
    <row r="78" spans="1:9" x14ac:dyDescent="0.25">
      <c r="A78" t="s">
        <v>182</v>
      </c>
      <c r="B78">
        <v>340109</v>
      </c>
      <c r="C78" t="s">
        <v>770</v>
      </c>
      <c r="D78" t="s">
        <v>181</v>
      </c>
      <c r="E78" t="s">
        <v>765</v>
      </c>
      <c r="H78" t="s">
        <v>388</v>
      </c>
      <c r="I78">
        <f t="shared" si="1"/>
        <v>1</v>
      </c>
    </row>
    <row r="79" spans="1:9" x14ac:dyDescent="0.25">
      <c r="A79" t="s">
        <v>197</v>
      </c>
      <c r="B79">
        <v>340375</v>
      </c>
      <c r="C79" t="s">
        <v>198</v>
      </c>
      <c r="D79" t="s">
        <v>199</v>
      </c>
      <c r="E79" t="s">
        <v>765</v>
      </c>
      <c r="H79" t="s">
        <v>785</v>
      </c>
      <c r="I79">
        <f t="shared" si="1"/>
        <v>3</v>
      </c>
    </row>
    <row r="80" spans="1:9" x14ac:dyDescent="0.25">
      <c r="A80" t="s">
        <v>200</v>
      </c>
      <c r="B80">
        <v>340376</v>
      </c>
      <c r="C80" t="s">
        <v>198</v>
      </c>
      <c r="D80" t="s">
        <v>199</v>
      </c>
      <c r="E80" t="s">
        <v>765</v>
      </c>
      <c r="H80" t="s">
        <v>396</v>
      </c>
      <c r="I80">
        <f t="shared" si="1"/>
        <v>5</v>
      </c>
    </row>
    <row r="81" spans="1:9" x14ac:dyDescent="0.25">
      <c r="A81" t="s">
        <v>201</v>
      </c>
      <c r="B81">
        <v>340377</v>
      </c>
      <c r="C81" t="s">
        <v>198</v>
      </c>
      <c r="D81" t="s">
        <v>199</v>
      </c>
      <c r="E81" t="s">
        <v>765</v>
      </c>
      <c r="H81" t="s">
        <v>401</v>
      </c>
      <c r="I81">
        <f t="shared" si="1"/>
        <v>1</v>
      </c>
    </row>
    <row r="82" spans="1:9" x14ac:dyDescent="0.25">
      <c r="A82" t="s">
        <v>202</v>
      </c>
      <c r="B82">
        <v>340333</v>
      </c>
      <c r="C82" t="s">
        <v>198</v>
      </c>
      <c r="D82" t="s">
        <v>199</v>
      </c>
      <c r="E82" t="s">
        <v>765</v>
      </c>
      <c r="H82" t="s">
        <v>403</v>
      </c>
      <c r="I82">
        <f t="shared" si="1"/>
        <v>5</v>
      </c>
    </row>
    <row r="83" spans="1:9" x14ac:dyDescent="0.25">
      <c r="A83" t="s">
        <v>786</v>
      </c>
      <c r="B83">
        <v>340378</v>
      </c>
      <c r="C83" t="s">
        <v>198</v>
      </c>
      <c r="D83" t="s">
        <v>199</v>
      </c>
      <c r="E83" t="s">
        <v>765</v>
      </c>
      <c r="H83" t="s">
        <v>408</v>
      </c>
      <c r="I83">
        <f t="shared" si="1"/>
        <v>3</v>
      </c>
    </row>
    <row r="84" spans="1:9" x14ac:dyDescent="0.25">
      <c r="A84" t="s">
        <v>203</v>
      </c>
      <c r="B84">
        <v>340334</v>
      </c>
      <c r="C84" t="s">
        <v>198</v>
      </c>
      <c r="D84" t="s">
        <v>199</v>
      </c>
      <c r="E84" t="s">
        <v>765</v>
      </c>
      <c r="H84" t="s">
        <v>787</v>
      </c>
      <c r="I84">
        <f t="shared" si="1"/>
        <v>3</v>
      </c>
    </row>
    <row r="85" spans="1:9" x14ac:dyDescent="0.25">
      <c r="A85" t="s">
        <v>204</v>
      </c>
      <c r="B85">
        <v>340382</v>
      </c>
      <c r="C85" t="s">
        <v>198</v>
      </c>
      <c r="D85" t="s">
        <v>199</v>
      </c>
      <c r="E85" t="s">
        <v>765</v>
      </c>
      <c r="H85" t="s">
        <v>412</v>
      </c>
      <c r="I85">
        <f t="shared" si="1"/>
        <v>2</v>
      </c>
    </row>
    <row r="86" spans="1:9" x14ac:dyDescent="0.25">
      <c r="A86" t="s">
        <v>205</v>
      </c>
      <c r="B86">
        <v>340390</v>
      </c>
      <c r="C86" t="s">
        <v>198</v>
      </c>
      <c r="D86" t="s">
        <v>199</v>
      </c>
      <c r="E86" t="s">
        <v>765</v>
      </c>
      <c r="H86" t="s">
        <v>414</v>
      </c>
      <c r="I86">
        <f t="shared" si="1"/>
        <v>1</v>
      </c>
    </row>
    <row r="87" spans="1:9" x14ac:dyDescent="0.25">
      <c r="A87" t="s">
        <v>206</v>
      </c>
      <c r="B87">
        <v>340342</v>
      </c>
      <c r="C87" t="s">
        <v>198</v>
      </c>
      <c r="D87" t="s">
        <v>199</v>
      </c>
      <c r="E87" t="s">
        <v>765</v>
      </c>
      <c r="H87" t="s">
        <v>415</v>
      </c>
      <c r="I87">
        <f t="shared" si="1"/>
        <v>1</v>
      </c>
    </row>
    <row r="88" spans="1:9" x14ac:dyDescent="0.25">
      <c r="A88" t="s">
        <v>207</v>
      </c>
      <c r="B88">
        <v>340032</v>
      </c>
      <c r="C88" t="s">
        <v>771</v>
      </c>
      <c r="D88" t="s">
        <v>181</v>
      </c>
      <c r="E88" t="s">
        <v>765</v>
      </c>
      <c r="H88" t="s">
        <v>416</v>
      </c>
      <c r="I88">
        <f t="shared" si="1"/>
        <v>2</v>
      </c>
    </row>
    <row r="89" spans="1:9" x14ac:dyDescent="0.25">
      <c r="A89" t="s">
        <v>211</v>
      </c>
      <c r="B89">
        <v>340058</v>
      </c>
      <c r="C89" t="s">
        <v>771</v>
      </c>
      <c r="D89" t="s">
        <v>181</v>
      </c>
      <c r="E89" t="s">
        <v>765</v>
      </c>
      <c r="H89" t="s">
        <v>418</v>
      </c>
      <c r="I89">
        <f t="shared" si="1"/>
        <v>1</v>
      </c>
    </row>
    <row r="90" spans="1:9" x14ac:dyDescent="0.25">
      <c r="A90" t="s">
        <v>209</v>
      </c>
      <c r="B90">
        <v>340043</v>
      </c>
      <c r="C90" t="s">
        <v>771</v>
      </c>
      <c r="D90" t="s">
        <v>181</v>
      </c>
      <c r="E90" t="s">
        <v>765</v>
      </c>
      <c r="H90" t="s">
        <v>419</v>
      </c>
      <c r="I90">
        <f t="shared" si="1"/>
        <v>1</v>
      </c>
    </row>
    <row r="91" spans="1:9" x14ac:dyDescent="0.25">
      <c r="A91" t="s">
        <v>212</v>
      </c>
      <c r="B91">
        <v>340059</v>
      </c>
      <c r="C91" t="s">
        <v>771</v>
      </c>
      <c r="D91" t="s">
        <v>181</v>
      </c>
      <c r="E91" t="s">
        <v>765</v>
      </c>
      <c r="H91" t="s">
        <v>420</v>
      </c>
      <c r="I91">
        <f t="shared" si="1"/>
        <v>1</v>
      </c>
    </row>
    <row r="92" spans="1:9" x14ac:dyDescent="0.25">
      <c r="A92" t="s">
        <v>208</v>
      </c>
      <c r="B92">
        <v>340035</v>
      </c>
      <c r="C92" t="s">
        <v>771</v>
      </c>
      <c r="D92" t="s">
        <v>181</v>
      </c>
      <c r="E92" t="s">
        <v>765</v>
      </c>
      <c r="H92" t="s">
        <v>421</v>
      </c>
      <c r="I92">
        <f t="shared" si="1"/>
        <v>11</v>
      </c>
    </row>
    <row r="93" spans="1:9" x14ac:dyDescent="0.25">
      <c r="A93" t="s">
        <v>210</v>
      </c>
      <c r="B93">
        <v>340057</v>
      </c>
      <c r="C93" t="s">
        <v>771</v>
      </c>
      <c r="D93" t="s">
        <v>181</v>
      </c>
      <c r="E93" t="s">
        <v>765</v>
      </c>
      <c r="H93" t="s">
        <v>436</v>
      </c>
      <c r="I93">
        <f t="shared" si="1"/>
        <v>6</v>
      </c>
    </row>
    <row r="94" spans="1:9" x14ac:dyDescent="0.25">
      <c r="A94" t="s">
        <v>218</v>
      </c>
      <c r="B94">
        <v>340230</v>
      </c>
      <c r="C94" t="s">
        <v>213</v>
      </c>
      <c r="D94" t="s">
        <v>144</v>
      </c>
      <c r="E94" t="s">
        <v>765</v>
      </c>
      <c r="H94" t="s">
        <v>788</v>
      </c>
      <c r="I94">
        <f t="shared" si="1"/>
        <v>3</v>
      </c>
    </row>
    <row r="95" spans="1:9" x14ac:dyDescent="0.25">
      <c r="A95" t="s">
        <v>215</v>
      </c>
      <c r="B95">
        <v>340210</v>
      </c>
      <c r="C95" t="s">
        <v>213</v>
      </c>
      <c r="D95" t="s">
        <v>144</v>
      </c>
      <c r="E95" t="s">
        <v>765</v>
      </c>
      <c r="H95" t="s">
        <v>444</v>
      </c>
      <c r="I95">
        <f t="shared" si="1"/>
        <v>2</v>
      </c>
    </row>
    <row r="96" spans="1:9" x14ac:dyDescent="0.25">
      <c r="A96" t="s">
        <v>217</v>
      </c>
      <c r="B96">
        <v>340212</v>
      </c>
      <c r="C96" t="s">
        <v>213</v>
      </c>
      <c r="D96" t="s">
        <v>144</v>
      </c>
      <c r="E96" t="s">
        <v>765</v>
      </c>
      <c r="H96" t="s">
        <v>447</v>
      </c>
      <c r="I96">
        <f t="shared" si="1"/>
        <v>1</v>
      </c>
    </row>
    <row r="97" spans="1:9" x14ac:dyDescent="0.25">
      <c r="A97" t="s">
        <v>216</v>
      </c>
      <c r="B97">
        <v>340211</v>
      </c>
      <c r="C97" t="s">
        <v>213</v>
      </c>
      <c r="D97" t="s">
        <v>144</v>
      </c>
      <c r="E97" t="s">
        <v>765</v>
      </c>
      <c r="H97" t="s">
        <v>449</v>
      </c>
      <c r="I97">
        <f t="shared" si="1"/>
        <v>3</v>
      </c>
    </row>
    <row r="98" spans="1:9" x14ac:dyDescent="0.25">
      <c r="A98" t="s">
        <v>219</v>
      </c>
      <c r="B98">
        <v>340231</v>
      </c>
      <c r="C98" t="s">
        <v>213</v>
      </c>
      <c r="D98" t="s">
        <v>144</v>
      </c>
      <c r="E98" t="s">
        <v>765</v>
      </c>
      <c r="H98" t="s">
        <v>452</v>
      </c>
      <c r="I98">
        <f t="shared" si="1"/>
        <v>4</v>
      </c>
    </row>
    <row r="99" spans="1:9" x14ac:dyDescent="0.25">
      <c r="A99" t="s">
        <v>214</v>
      </c>
      <c r="B99">
        <v>340208</v>
      </c>
      <c r="C99" t="s">
        <v>213</v>
      </c>
      <c r="D99" t="s">
        <v>144</v>
      </c>
      <c r="E99" t="s">
        <v>765</v>
      </c>
      <c r="H99" t="s">
        <v>237</v>
      </c>
      <c r="I99">
        <f t="shared" si="1"/>
        <v>4</v>
      </c>
    </row>
    <row r="100" spans="1:9" x14ac:dyDescent="0.25">
      <c r="A100" t="s">
        <v>220</v>
      </c>
      <c r="B100">
        <v>340232</v>
      </c>
      <c r="C100" t="s">
        <v>213</v>
      </c>
      <c r="D100" t="s">
        <v>144</v>
      </c>
      <c r="E100" t="s">
        <v>765</v>
      </c>
      <c r="H100" t="s">
        <v>457</v>
      </c>
      <c r="I100">
        <f t="shared" si="1"/>
        <v>5</v>
      </c>
    </row>
    <row r="101" spans="1:9" x14ac:dyDescent="0.25">
      <c r="A101" t="s">
        <v>221</v>
      </c>
      <c r="B101">
        <v>340233</v>
      </c>
      <c r="C101" t="s">
        <v>213</v>
      </c>
      <c r="D101" t="s">
        <v>144</v>
      </c>
      <c r="E101" t="s">
        <v>765</v>
      </c>
      <c r="H101" t="s">
        <v>463</v>
      </c>
      <c r="I101">
        <f t="shared" si="1"/>
        <v>7</v>
      </c>
    </row>
    <row r="102" spans="1:9" x14ac:dyDescent="0.25">
      <c r="A102" t="s">
        <v>222</v>
      </c>
      <c r="B102">
        <v>340236</v>
      </c>
      <c r="C102" t="s">
        <v>213</v>
      </c>
      <c r="D102" t="s">
        <v>144</v>
      </c>
      <c r="E102" t="s">
        <v>765</v>
      </c>
      <c r="H102" t="s">
        <v>471</v>
      </c>
      <c r="I102">
        <f t="shared" si="1"/>
        <v>1</v>
      </c>
    </row>
    <row r="103" spans="1:9" x14ac:dyDescent="0.25">
      <c r="A103" t="s">
        <v>224</v>
      </c>
      <c r="B103">
        <v>340140</v>
      </c>
      <c r="C103" t="s">
        <v>223</v>
      </c>
      <c r="D103" t="s">
        <v>100</v>
      </c>
      <c r="E103" t="s">
        <v>772</v>
      </c>
      <c r="H103" t="s">
        <v>789</v>
      </c>
      <c r="I103">
        <f t="shared" si="1"/>
        <v>3</v>
      </c>
    </row>
    <row r="104" spans="1:9" x14ac:dyDescent="0.25">
      <c r="A104" t="s">
        <v>225</v>
      </c>
      <c r="B104">
        <v>340141</v>
      </c>
      <c r="C104" t="s">
        <v>223</v>
      </c>
      <c r="D104" t="s">
        <v>100</v>
      </c>
      <c r="E104" t="s">
        <v>765</v>
      </c>
      <c r="H104" t="s">
        <v>476</v>
      </c>
      <c r="I104">
        <f t="shared" si="1"/>
        <v>2</v>
      </c>
    </row>
    <row r="105" spans="1:9" x14ac:dyDescent="0.25">
      <c r="A105" t="s">
        <v>231</v>
      </c>
      <c r="B105">
        <v>340354</v>
      </c>
      <c r="C105" t="s">
        <v>226</v>
      </c>
      <c r="D105" t="s">
        <v>148</v>
      </c>
      <c r="E105" t="s">
        <v>765</v>
      </c>
      <c r="H105" t="s">
        <v>478</v>
      </c>
      <c r="I105">
        <f t="shared" si="1"/>
        <v>1</v>
      </c>
    </row>
    <row r="106" spans="1:9" x14ac:dyDescent="0.25">
      <c r="A106" t="s">
        <v>148</v>
      </c>
      <c r="B106">
        <v>340328</v>
      </c>
      <c r="C106" t="s">
        <v>226</v>
      </c>
      <c r="D106" t="s">
        <v>148</v>
      </c>
      <c r="E106" t="s">
        <v>765</v>
      </c>
      <c r="H106" t="s">
        <v>481</v>
      </c>
      <c r="I106">
        <f t="shared" si="1"/>
        <v>16</v>
      </c>
    </row>
    <row r="107" spans="1:9" x14ac:dyDescent="0.25">
      <c r="A107" t="s">
        <v>227</v>
      </c>
      <c r="B107">
        <v>340337</v>
      </c>
      <c r="C107" t="s">
        <v>226</v>
      </c>
      <c r="D107" t="s">
        <v>148</v>
      </c>
      <c r="E107" t="s">
        <v>765</v>
      </c>
      <c r="H107" t="s">
        <v>500</v>
      </c>
      <c r="I107">
        <f t="shared" si="1"/>
        <v>2</v>
      </c>
    </row>
    <row r="108" spans="1:9" x14ac:dyDescent="0.25">
      <c r="A108" t="s">
        <v>228</v>
      </c>
      <c r="B108">
        <v>340347</v>
      </c>
      <c r="C108" t="s">
        <v>226</v>
      </c>
      <c r="D108" t="s">
        <v>148</v>
      </c>
      <c r="E108" t="s">
        <v>765</v>
      </c>
      <c r="H108" t="s">
        <v>502</v>
      </c>
      <c r="I108">
        <f t="shared" si="1"/>
        <v>2</v>
      </c>
    </row>
    <row r="109" spans="1:9" x14ac:dyDescent="0.25">
      <c r="A109" t="s">
        <v>229</v>
      </c>
      <c r="B109">
        <v>340349</v>
      </c>
      <c r="C109" t="s">
        <v>226</v>
      </c>
      <c r="D109" t="s">
        <v>148</v>
      </c>
      <c r="E109" t="s">
        <v>765</v>
      </c>
      <c r="H109" t="s">
        <v>504</v>
      </c>
      <c r="I109">
        <f t="shared" si="1"/>
        <v>5</v>
      </c>
    </row>
    <row r="110" spans="1:9" x14ac:dyDescent="0.25">
      <c r="A110" t="s">
        <v>230</v>
      </c>
      <c r="B110">
        <v>340350</v>
      </c>
      <c r="C110" t="s">
        <v>226</v>
      </c>
      <c r="D110" t="s">
        <v>148</v>
      </c>
      <c r="E110" t="s">
        <v>765</v>
      </c>
      <c r="H110" t="s">
        <v>510</v>
      </c>
      <c r="I110">
        <f t="shared" si="1"/>
        <v>1</v>
      </c>
    </row>
    <row r="111" spans="1:9" x14ac:dyDescent="0.25">
      <c r="A111" t="s">
        <v>232</v>
      </c>
      <c r="B111">
        <v>340414</v>
      </c>
      <c r="C111" t="s">
        <v>233</v>
      </c>
      <c r="D111" t="s">
        <v>234</v>
      </c>
      <c r="E111" t="s">
        <v>765</v>
      </c>
      <c r="H111" t="s">
        <v>511</v>
      </c>
      <c r="I111">
        <f t="shared" si="1"/>
        <v>8</v>
      </c>
    </row>
    <row r="112" spans="1:9" x14ac:dyDescent="0.25">
      <c r="A112" t="s">
        <v>235</v>
      </c>
      <c r="B112">
        <v>340410</v>
      </c>
      <c r="C112" t="s">
        <v>233</v>
      </c>
      <c r="D112" t="s">
        <v>234</v>
      </c>
      <c r="E112" t="s">
        <v>765</v>
      </c>
      <c r="H112" t="s">
        <v>521</v>
      </c>
      <c r="I112">
        <f t="shared" si="1"/>
        <v>15</v>
      </c>
    </row>
    <row r="113" spans="1:9" x14ac:dyDescent="0.25">
      <c r="A113" t="s">
        <v>236</v>
      </c>
      <c r="B113">
        <v>340304</v>
      </c>
      <c r="C113" t="s">
        <v>236</v>
      </c>
      <c r="D113" t="s">
        <v>105</v>
      </c>
      <c r="E113" t="s">
        <v>772</v>
      </c>
      <c r="H113" t="s">
        <v>535</v>
      </c>
      <c r="I113">
        <f t="shared" si="1"/>
        <v>1</v>
      </c>
    </row>
    <row r="114" spans="1:9" x14ac:dyDescent="0.25">
      <c r="A114" t="s">
        <v>242</v>
      </c>
      <c r="B114">
        <v>340305</v>
      </c>
      <c r="C114" t="s">
        <v>242</v>
      </c>
      <c r="D114" t="s">
        <v>105</v>
      </c>
      <c r="E114" t="s">
        <v>772</v>
      </c>
      <c r="H114" t="s">
        <v>536</v>
      </c>
      <c r="I114">
        <f t="shared" si="1"/>
        <v>1</v>
      </c>
    </row>
    <row r="115" spans="1:9" x14ac:dyDescent="0.25">
      <c r="A115" t="s">
        <v>243</v>
      </c>
      <c r="B115">
        <v>340306</v>
      </c>
      <c r="C115" t="s">
        <v>773</v>
      </c>
      <c r="D115" t="s">
        <v>105</v>
      </c>
      <c r="E115" t="s">
        <v>765</v>
      </c>
      <c r="H115" t="s">
        <v>537</v>
      </c>
      <c r="I115">
        <f t="shared" si="1"/>
        <v>1</v>
      </c>
    </row>
    <row r="116" spans="1:9" x14ac:dyDescent="0.25">
      <c r="A116" t="s">
        <v>244</v>
      </c>
      <c r="B116">
        <v>340307</v>
      </c>
      <c r="C116" t="s">
        <v>773</v>
      </c>
      <c r="D116" t="s">
        <v>105</v>
      </c>
      <c r="E116" t="s">
        <v>765</v>
      </c>
      <c r="H116" t="s">
        <v>538</v>
      </c>
      <c r="I116">
        <f t="shared" si="1"/>
        <v>4</v>
      </c>
    </row>
    <row r="117" spans="1:9" x14ac:dyDescent="0.25">
      <c r="A117" t="s">
        <v>245</v>
      </c>
      <c r="B117">
        <v>340323</v>
      </c>
      <c r="C117" t="s">
        <v>773</v>
      </c>
      <c r="D117" t="s">
        <v>105</v>
      </c>
      <c r="E117" t="s">
        <v>765</v>
      </c>
      <c r="H117" t="s">
        <v>390</v>
      </c>
      <c r="I117">
        <f t="shared" si="1"/>
        <v>5</v>
      </c>
    </row>
    <row r="118" spans="1:9" x14ac:dyDescent="0.25">
      <c r="A118" t="s">
        <v>790</v>
      </c>
      <c r="B118">
        <v>340327</v>
      </c>
      <c r="C118" t="s">
        <v>773</v>
      </c>
      <c r="D118" t="s">
        <v>105</v>
      </c>
      <c r="E118" t="s">
        <v>765</v>
      </c>
      <c r="H118" t="s">
        <v>543</v>
      </c>
      <c r="I118">
        <f t="shared" si="1"/>
        <v>1</v>
      </c>
    </row>
    <row r="119" spans="1:9" x14ac:dyDescent="0.25">
      <c r="A119" t="s">
        <v>246</v>
      </c>
      <c r="B119">
        <v>340613</v>
      </c>
      <c r="C119" t="s">
        <v>246</v>
      </c>
      <c r="D119" t="s">
        <v>157</v>
      </c>
      <c r="E119" t="s">
        <v>772</v>
      </c>
      <c r="H119" t="s">
        <v>544</v>
      </c>
      <c r="I119">
        <f t="shared" si="1"/>
        <v>1</v>
      </c>
    </row>
    <row r="120" spans="1:9" x14ac:dyDescent="0.25">
      <c r="A120" t="s">
        <v>791</v>
      </c>
      <c r="B120">
        <v>340534</v>
      </c>
      <c r="C120" t="s">
        <v>247</v>
      </c>
      <c r="D120" t="s">
        <v>161</v>
      </c>
      <c r="E120" t="s">
        <v>765</v>
      </c>
      <c r="H120" t="s">
        <v>724</v>
      </c>
      <c r="I120">
        <f t="shared" si="1"/>
        <v>4</v>
      </c>
    </row>
    <row r="121" spans="1:9" x14ac:dyDescent="0.25">
      <c r="A121" t="s">
        <v>792</v>
      </c>
      <c r="B121">
        <v>340535</v>
      </c>
      <c r="C121" t="s">
        <v>248</v>
      </c>
      <c r="D121" t="s">
        <v>161</v>
      </c>
      <c r="E121" t="s">
        <v>765</v>
      </c>
      <c r="H121" t="s">
        <v>545</v>
      </c>
      <c r="I121">
        <f t="shared" si="1"/>
        <v>4</v>
      </c>
    </row>
    <row r="122" spans="1:9" x14ac:dyDescent="0.25">
      <c r="A122" t="s">
        <v>251</v>
      </c>
      <c r="B122">
        <v>340040</v>
      </c>
      <c r="C122" t="s">
        <v>250</v>
      </c>
      <c r="D122" t="s">
        <v>181</v>
      </c>
      <c r="E122" t="s">
        <v>765</v>
      </c>
      <c r="H122" t="s">
        <v>550</v>
      </c>
      <c r="I122">
        <f t="shared" si="1"/>
        <v>1</v>
      </c>
    </row>
    <row r="123" spans="1:9" x14ac:dyDescent="0.25">
      <c r="A123" t="s">
        <v>253</v>
      </c>
      <c r="B123">
        <v>340069</v>
      </c>
      <c r="C123" t="s">
        <v>250</v>
      </c>
      <c r="D123" t="s">
        <v>181</v>
      </c>
      <c r="E123" t="s">
        <v>765</v>
      </c>
      <c r="H123" t="s">
        <v>552</v>
      </c>
      <c r="I123">
        <f t="shared" si="1"/>
        <v>6</v>
      </c>
    </row>
    <row r="124" spans="1:9" x14ac:dyDescent="0.25">
      <c r="A124" t="s">
        <v>249</v>
      </c>
      <c r="B124">
        <v>340038</v>
      </c>
      <c r="C124" t="s">
        <v>250</v>
      </c>
      <c r="D124" t="s">
        <v>181</v>
      </c>
      <c r="E124" t="s">
        <v>765</v>
      </c>
      <c r="H124" t="s">
        <v>558</v>
      </c>
      <c r="I124">
        <f t="shared" si="1"/>
        <v>1</v>
      </c>
    </row>
    <row r="125" spans="1:9" x14ac:dyDescent="0.25">
      <c r="A125" t="s">
        <v>252</v>
      </c>
      <c r="B125">
        <v>340615</v>
      </c>
      <c r="C125" t="s">
        <v>250</v>
      </c>
      <c r="D125" t="s">
        <v>181</v>
      </c>
      <c r="E125" t="s">
        <v>765</v>
      </c>
      <c r="H125" t="s">
        <v>560</v>
      </c>
      <c r="I125">
        <f t="shared" si="1"/>
        <v>2</v>
      </c>
    </row>
    <row r="126" spans="1:9" x14ac:dyDescent="0.25">
      <c r="A126" t="s">
        <v>793</v>
      </c>
      <c r="B126">
        <v>340439</v>
      </c>
      <c r="C126" t="s">
        <v>279</v>
      </c>
      <c r="D126" t="s">
        <v>139</v>
      </c>
      <c r="E126" t="s">
        <v>772</v>
      </c>
      <c r="H126" t="s">
        <v>562</v>
      </c>
      <c r="I126">
        <f t="shared" si="1"/>
        <v>1</v>
      </c>
    </row>
    <row r="127" spans="1:9" x14ac:dyDescent="0.25">
      <c r="A127" t="s">
        <v>254</v>
      </c>
      <c r="B127">
        <v>340254</v>
      </c>
      <c r="C127" t="s">
        <v>254</v>
      </c>
      <c r="D127" t="s">
        <v>157</v>
      </c>
      <c r="E127" t="s">
        <v>772</v>
      </c>
      <c r="H127" t="s">
        <v>563</v>
      </c>
      <c r="I127">
        <f t="shared" si="1"/>
        <v>1</v>
      </c>
    </row>
    <row r="128" spans="1:9" x14ac:dyDescent="0.25">
      <c r="A128" t="s">
        <v>255</v>
      </c>
      <c r="B128">
        <v>340441</v>
      </c>
      <c r="C128" t="s">
        <v>255</v>
      </c>
      <c r="D128" t="s">
        <v>139</v>
      </c>
      <c r="E128" t="s">
        <v>772</v>
      </c>
      <c r="H128" t="s">
        <v>794</v>
      </c>
      <c r="I128">
        <f t="shared" si="1"/>
        <v>2</v>
      </c>
    </row>
    <row r="129" spans="1:9" x14ac:dyDescent="0.25">
      <c r="A129" t="s">
        <v>257</v>
      </c>
      <c r="B129">
        <v>340332</v>
      </c>
      <c r="C129" t="s">
        <v>256</v>
      </c>
      <c r="D129" t="s">
        <v>148</v>
      </c>
      <c r="E129" t="s">
        <v>765</v>
      </c>
      <c r="H129" t="s">
        <v>565</v>
      </c>
      <c r="I129">
        <f t="shared" si="1"/>
        <v>6</v>
      </c>
    </row>
    <row r="130" spans="1:9" x14ac:dyDescent="0.25">
      <c r="A130" t="s">
        <v>259</v>
      </c>
      <c r="B130">
        <v>340339</v>
      </c>
      <c r="C130" t="s">
        <v>256</v>
      </c>
      <c r="D130" t="s">
        <v>148</v>
      </c>
      <c r="E130" t="s">
        <v>765</v>
      </c>
      <c r="H130" t="s">
        <v>572</v>
      </c>
      <c r="I130">
        <f t="shared" si="1"/>
        <v>1</v>
      </c>
    </row>
    <row r="131" spans="1:9" x14ac:dyDescent="0.25">
      <c r="A131" t="s">
        <v>260</v>
      </c>
      <c r="B131">
        <v>340345</v>
      </c>
      <c r="C131" t="s">
        <v>256</v>
      </c>
      <c r="D131" t="s">
        <v>148</v>
      </c>
      <c r="E131" t="s">
        <v>765</v>
      </c>
      <c r="H131" t="s">
        <v>578</v>
      </c>
      <c r="I131">
        <f>COUNTIF(C:C,H131)</f>
        <v>1</v>
      </c>
    </row>
    <row r="132" spans="1:9" x14ac:dyDescent="0.25">
      <c r="A132" t="s">
        <v>258</v>
      </c>
      <c r="B132">
        <v>340336</v>
      </c>
      <c r="C132" t="s">
        <v>256</v>
      </c>
      <c r="D132" t="s">
        <v>148</v>
      </c>
      <c r="E132" t="s">
        <v>765</v>
      </c>
      <c r="H132" t="s">
        <v>304</v>
      </c>
      <c r="I132">
        <f>COUNTIF(C:C,H132)</f>
        <v>3</v>
      </c>
    </row>
    <row r="133" spans="1:9" x14ac:dyDescent="0.25">
      <c r="A133" t="s">
        <v>795</v>
      </c>
      <c r="B133">
        <v>340346</v>
      </c>
      <c r="C133" t="s">
        <v>256</v>
      </c>
      <c r="D133" t="s">
        <v>148</v>
      </c>
      <c r="E133" t="s">
        <v>765</v>
      </c>
    </row>
    <row r="134" spans="1:9" x14ac:dyDescent="0.25">
      <c r="A134" t="s">
        <v>796</v>
      </c>
      <c r="B134">
        <v>340340</v>
      </c>
      <c r="C134" t="s">
        <v>256</v>
      </c>
      <c r="D134" t="s">
        <v>148</v>
      </c>
      <c r="E134" t="s">
        <v>765</v>
      </c>
    </row>
    <row r="135" spans="1:9" x14ac:dyDescent="0.25">
      <c r="A135" t="s">
        <v>261</v>
      </c>
      <c r="B135">
        <v>340171</v>
      </c>
      <c r="C135" t="s">
        <v>722</v>
      </c>
      <c r="D135" t="s">
        <v>262</v>
      </c>
      <c r="E135" t="s">
        <v>772</v>
      </c>
    </row>
    <row r="136" spans="1:9" x14ac:dyDescent="0.25">
      <c r="A136" t="s">
        <v>263</v>
      </c>
      <c r="B136">
        <v>340172</v>
      </c>
      <c r="C136" t="s">
        <v>722</v>
      </c>
      <c r="D136" t="s">
        <v>262</v>
      </c>
      <c r="E136" t="s">
        <v>765</v>
      </c>
    </row>
    <row r="137" spans="1:9" x14ac:dyDescent="0.25">
      <c r="A137" t="s">
        <v>443</v>
      </c>
      <c r="B137">
        <v>340190</v>
      </c>
      <c r="C137" t="s">
        <v>722</v>
      </c>
      <c r="D137" t="s">
        <v>262</v>
      </c>
      <c r="E137" t="s">
        <v>765</v>
      </c>
    </row>
    <row r="138" spans="1:9" x14ac:dyDescent="0.25">
      <c r="A138" t="s">
        <v>265</v>
      </c>
      <c r="B138">
        <v>340073</v>
      </c>
      <c r="C138" t="s">
        <v>264</v>
      </c>
      <c r="D138" t="s">
        <v>110</v>
      </c>
      <c r="E138" t="s">
        <v>765</v>
      </c>
    </row>
    <row r="139" spans="1:9" x14ac:dyDescent="0.25">
      <c r="A139" t="s">
        <v>266</v>
      </c>
      <c r="B139">
        <v>340082</v>
      </c>
      <c r="C139" t="s">
        <v>264</v>
      </c>
      <c r="D139" t="s">
        <v>110</v>
      </c>
      <c r="E139" t="s">
        <v>765</v>
      </c>
    </row>
    <row r="140" spans="1:9" x14ac:dyDescent="0.25">
      <c r="A140" t="s">
        <v>267</v>
      </c>
      <c r="B140">
        <v>340083</v>
      </c>
      <c r="C140" t="s">
        <v>264</v>
      </c>
      <c r="D140" t="s">
        <v>110</v>
      </c>
      <c r="E140" t="s">
        <v>765</v>
      </c>
    </row>
    <row r="141" spans="1:9" x14ac:dyDescent="0.25">
      <c r="A141" t="s">
        <v>268</v>
      </c>
      <c r="B141">
        <v>340084</v>
      </c>
      <c r="C141" t="s">
        <v>264</v>
      </c>
      <c r="D141" t="s">
        <v>110</v>
      </c>
      <c r="E141" t="s">
        <v>765</v>
      </c>
    </row>
    <row r="142" spans="1:9" x14ac:dyDescent="0.25">
      <c r="A142" t="s">
        <v>269</v>
      </c>
      <c r="B142">
        <v>340085</v>
      </c>
      <c r="C142" t="s">
        <v>264</v>
      </c>
      <c r="D142" t="s">
        <v>110</v>
      </c>
      <c r="E142" t="s">
        <v>765</v>
      </c>
    </row>
    <row r="143" spans="1:9" x14ac:dyDescent="0.25">
      <c r="A143" t="s">
        <v>270</v>
      </c>
      <c r="B143">
        <v>340090</v>
      </c>
      <c r="C143" t="s">
        <v>264</v>
      </c>
      <c r="D143" t="s">
        <v>110</v>
      </c>
      <c r="E143" t="s">
        <v>765</v>
      </c>
    </row>
    <row r="144" spans="1:9" x14ac:dyDescent="0.25">
      <c r="A144" t="s">
        <v>271</v>
      </c>
      <c r="B144">
        <v>340091</v>
      </c>
      <c r="C144" t="s">
        <v>264</v>
      </c>
      <c r="D144" t="s">
        <v>110</v>
      </c>
      <c r="E144" t="s">
        <v>765</v>
      </c>
    </row>
    <row r="145" spans="1:5" x14ac:dyDescent="0.25">
      <c r="A145" t="s">
        <v>272</v>
      </c>
      <c r="B145">
        <v>340092</v>
      </c>
      <c r="C145" t="s">
        <v>264</v>
      </c>
      <c r="D145" t="s">
        <v>110</v>
      </c>
      <c r="E145" t="s">
        <v>765</v>
      </c>
    </row>
    <row r="146" spans="1:5" x14ac:dyDescent="0.25">
      <c r="A146" t="s">
        <v>273</v>
      </c>
      <c r="B146">
        <v>340103</v>
      </c>
      <c r="C146" t="s">
        <v>264</v>
      </c>
      <c r="D146" t="s">
        <v>110</v>
      </c>
      <c r="E146" t="s">
        <v>765</v>
      </c>
    </row>
    <row r="147" spans="1:5" x14ac:dyDescent="0.25">
      <c r="A147" t="s">
        <v>274</v>
      </c>
      <c r="B147">
        <v>340105</v>
      </c>
      <c r="C147" t="s">
        <v>264</v>
      </c>
      <c r="D147" t="s">
        <v>110</v>
      </c>
      <c r="E147" t="s">
        <v>765</v>
      </c>
    </row>
    <row r="148" spans="1:5" x14ac:dyDescent="0.25">
      <c r="A148" t="s">
        <v>275</v>
      </c>
      <c r="B148">
        <v>340309</v>
      </c>
      <c r="C148" t="s">
        <v>276</v>
      </c>
      <c r="D148" t="s">
        <v>105</v>
      </c>
      <c r="E148" t="s">
        <v>772</v>
      </c>
    </row>
    <row r="149" spans="1:5" x14ac:dyDescent="0.25">
      <c r="A149" t="s">
        <v>277</v>
      </c>
      <c r="B149">
        <v>340308</v>
      </c>
      <c r="C149" t="s">
        <v>276</v>
      </c>
      <c r="D149" t="s">
        <v>105</v>
      </c>
      <c r="E149" t="s">
        <v>765</v>
      </c>
    </row>
    <row r="150" spans="1:5" x14ac:dyDescent="0.25">
      <c r="A150" t="s">
        <v>278</v>
      </c>
      <c r="B150">
        <v>340255</v>
      </c>
      <c r="C150" t="s">
        <v>278</v>
      </c>
      <c r="D150" t="s">
        <v>157</v>
      </c>
      <c r="E150" t="s">
        <v>772</v>
      </c>
    </row>
    <row r="151" spans="1:5" x14ac:dyDescent="0.25">
      <c r="A151" t="s">
        <v>446</v>
      </c>
      <c r="B151">
        <v>340213</v>
      </c>
      <c r="C151" t="s">
        <v>444</v>
      </c>
      <c r="D151" t="s">
        <v>144</v>
      </c>
      <c r="E151" t="s">
        <v>765</v>
      </c>
    </row>
    <row r="152" spans="1:5" x14ac:dyDescent="0.25">
      <c r="A152" t="s">
        <v>445</v>
      </c>
      <c r="B152">
        <v>340224</v>
      </c>
      <c r="C152" t="s">
        <v>444</v>
      </c>
      <c r="D152" t="s">
        <v>144</v>
      </c>
      <c r="E152" t="s">
        <v>765</v>
      </c>
    </row>
    <row r="153" spans="1:5" x14ac:dyDescent="0.25">
      <c r="A153" t="s">
        <v>283</v>
      </c>
      <c r="B153">
        <v>340173</v>
      </c>
      <c r="C153" t="s">
        <v>280</v>
      </c>
      <c r="D153" t="s">
        <v>262</v>
      </c>
      <c r="E153" t="s">
        <v>765</v>
      </c>
    </row>
    <row r="154" spans="1:5" x14ac:dyDescent="0.25">
      <c r="A154" t="s">
        <v>281</v>
      </c>
      <c r="B154">
        <v>340162</v>
      </c>
      <c r="C154" t="s">
        <v>280</v>
      </c>
      <c r="D154" t="s">
        <v>262</v>
      </c>
      <c r="E154" t="s">
        <v>765</v>
      </c>
    </row>
    <row r="155" spans="1:5" x14ac:dyDescent="0.25">
      <c r="A155" t="s">
        <v>282</v>
      </c>
      <c r="B155">
        <v>340169</v>
      </c>
      <c r="C155" t="s">
        <v>280</v>
      </c>
      <c r="D155" t="s">
        <v>262</v>
      </c>
      <c r="E155" t="s">
        <v>765</v>
      </c>
    </row>
    <row r="156" spans="1:5" x14ac:dyDescent="0.25">
      <c r="A156" t="s">
        <v>284</v>
      </c>
      <c r="B156">
        <v>340175</v>
      </c>
      <c r="C156" t="s">
        <v>280</v>
      </c>
      <c r="D156" t="s">
        <v>262</v>
      </c>
      <c r="E156" t="s">
        <v>765</v>
      </c>
    </row>
    <row r="157" spans="1:5" x14ac:dyDescent="0.25">
      <c r="A157" t="s">
        <v>285</v>
      </c>
      <c r="B157">
        <v>340180</v>
      </c>
      <c r="C157" t="s">
        <v>280</v>
      </c>
      <c r="D157" t="s">
        <v>262</v>
      </c>
      <c r="E157" t="s">
        <v>765</v>
      </c>
    </row>
    <row r="158" spans="1:5" x14ac:dyDescent="0.25">
      <c r="A158" t="s">
        <v>286</v>
      </c>
      <c r="B158">
        <v>340200</v>
      </c>
      <c r="C158" t="s">
        <v>280</v>
      </c>
      <c r="D158" t="s">
        <v>262</v>
      </c>
      <c r="E158" t="s">
        <v>765</v>
      </c>
    </row>
    <row r="159" spans="1:5" x14ac:dyDescent="0.25">
      <c r="A159" t="s">
        <v>797</v>
      </c>
      <c r="B159">
        <v>340257</v>
      </c>
      <c r="C159" t="s">
        <v>287</v>
      </c>
      <c r="D159" t="s">
        <v>157</v>
      </c>
      <c r="E159" t="s">
        <v>772</v>
      </c>
    </row>
    <row r="160" spans="1:5" x14ac:dyDescent="0.25">
      <c r="A160" t="s">
        <v>187</v>
      </c>
      <c r="B160">
        <v>340515</v>
      </c>
      <c r="C160" t="s">
        <v>186</v>
      </c>
      <c r="D160" t="s">
        <v>115</v>
      </c>
      <c r="E160" t="s">
        <v>765</v>
      </c>
    </row>
    <row r="161" spans="1:5" x14ac:dyDescent="0.25">
      <c r="A161" t="s">
        <v>798</v>
      </c>
      <c r="C161" t="s">
        <v>186</v>
      </c>
      <c r="D161" t="s">
        <v>115</v>
      </c>
      <c r="E161" t="s">
        <v>765</v>
      </c>
    </row>
    <row r="162" spans="1:5" x14ac:dyDescent="0.25">
      <c r="A162" t="s">
        <v>292</v>
      </c>
      <c r="B162">
        <v>340218</v>
      </c>
      <c r="C162" t="s">
        <v>288</v>
      </c>
      <c r="D162" t="s">
        <v>144</v>
      </c>
      <c r="E162" t="s">
        <v>765</v>
      </c>
    </row>
    <row r="163" spans="1:5" x14ac:dyDescent="0.25">
      <c r="A163" t="s">
        <v>291</v>
      </c>
      <c r="B163">
        <v>340216</v>
      </c>
      <c r="C163" t="s">
        <v>288</v>
      </c>
      <c r="D163" t="s">
        <v>144</v>
      </c>
      <c r="E163" t="s">
        <v>765</v>
      </c>
    </row>
    <row r="164" spans="1:5" x14ac:dyDescent="0.25">
      <c r="A164" t="s">
        <v>293</v>
      </c>
      <c r="B164">
        <v>340229</v>
      </c>
      <c r="C164" t="s">
        <v>288</v>
      </c>
      <c r="D164" t="s">
        <v>144</v>
      </c>
      <c r="E164" t="s">
        <v>765</v>
      </c>
    </row>
    <row r="165" spans="1:5" x14ac:dyDescent="0.25">
      <c r="A165" t="s">
        <v>290</v>
      </c>
      <c r="B165">
        <v>340170</v>
      </c>
      <c r="C165" t="s">
        <v>288</v>
      </c>
      <c r="D165" t="s">
        <v>144</v>
      </c>
      <c r="E165" t="s">
        <v>765</v>
      </c>
    </row>
    <row r="166" spans="1:5" x14ac:dyDescent="0.25">
      <c r="A166" t="s">
        <v>289</v>
      </c>
      <c r="B166">
        <v>340161</v>
      </c>
      <c r="C166" t="s">
        <v>288</v>
      </c>
      <c r="D166" t="s">
        <v>144</v>
      </c>
      <c r="E166" t="s">
        <v>765</v>
      </c>
    </row>
    <row r="167" spans="1:5" x14ac:dyDescent="0.25">
      <c r="A167" t="s">
        <v>799</v>
      </c>
      <c r="B167">
        <v>340259</v>
      </c>
      <c r="C167" t="s">
        <v>294</v>
      </c>
      <c r="D167" t="s">
        <v>157</v>
      </c>
      <c r="E167" t="s">
        <v>772</v>
      </c>
    </row>
    <row r="168" spans="1:5" x14ac:dyDescent="0.25">
      <c r="A168" t="s">
        <v>295</v>
      </c>
      <c r="B168">
        <v>340614</v>
      </c>
      <c r="C168" t="s">
        <v>294</v>
      </c>
      <c r="D168" t="s">
        <v>157</v>
      </c>
      <c r="E168" t="s">
        <v>772</v>
      </c>
    </row>
    <row r="169" spans="1:5" x14ac:dyDescent="0.25">
      <c r="A169" t="s">
        <v>299</v>
      </c>
      <c r="B169">
        <v>340543</v>
      </c>
      <c r="C169" t="s">
        <v>778</v>
      </c>
      <c r="D169" t="s">
        <v>161</v>
      </c>
      <c r="E169" t="s">
        <v>765</v>
      </c>
    </row>
    <row r="170" spans="1:5" x14ac:dyDescent="0.25">
      <c r="A170" t="s">
        <v>296</v>
      </c>
      <c r="B170">
        <v>340537</v>
      </c>
      <c r="C170" t="s">
        <v>778</v>
      </c>
      <c r="D170" t="s">
        <v>161</v>
      </c>
      <c r="E170" t="s">
        <v>765</v>
      </c>
    </row>
    <row r="171" spans="1:5" x14ac:dyDescent="0.25">
      <c r="A171" t="s">
        <v>300</v>
      </c>
      <c r="B171">
        <v>340528</v>
      </c>
      <c r="C171" t="s">
        <v>778</v>
      </c>
      <c r="D171" t="s">
        <v>161</v>
      </c>
      <c r="E171" t="s">
        <v>765</v>
      </c>
    </row>
    <row r="172" spans="1:5" x14ac:dyDescent="0.25">
      <c r="A172" t="s">
        <v>297</v>
      </c>
      <c r="B172">
        <v>340540</v>
      </c>
      <c r="C172" t="s">
        <v>778</v>
      </c>
      <c r="D172" t="s">
        <v>161</v>
      </c>
      <c r="E172" t="s">
        <v>765</v>
      </c>
    </row>
    <row r="173" spans="1:5" x14ac:dyDescent="0.25">
      <c r="A173" t="s">
        <v>298</v>
      </c>
      <c r="B173">
        <v>340541</v>
      </c>
      <c r="C173" t="s">
        <v>778</v>
      </c>
      <c r="D173" t="s">
        <v>161</v>
      </c>
      <c r="E173" t="s">
        <v>765</v>
      </c>
    </row>
    <row r="174" spans="1:5" x14ac:dyDescent="0.25">
      <c r="A174" t="s">
        <v>800</v>
      </c>
      <c r="B174">
        <v>340262</v>
      </c>
      <c r="C174" t="s">
        <v>301</v>
      </c>
      <c r="D174" t="s">
        <v>157</v>
      </c>
      <c r="E174" t="s">
        <v>772</v>
      </c>
    </row>
    <row r="175" spans="1:5" x14ac:dyDescent="0.25">
      <c r="A175" t="s">
        <v>801</v>
      </c>
      <c r="B175">
        <v>340263</v>
      </c>
      <c r="C175" t="s">
        <v>302</v>
      </c>
      <c r="D175" t="s">
        <v>157</v>
      </c>
      <c r="E175" t="s">
        <v>772</v>
      </c>
    </row>
    <row r="176" spans="1:5" x14ac:dyDescent="0.25">
      <c r="A176" t="s">
        <v>498</v>
      </c>
      <c r="B176">
        <v>340365</v>
      </c>
      <c r="C176" t="s">
        <v>708</v>
      </c>
      <c r="D176" t="s">
        <v>107</v>
      </c>
      <c r="E176" t="s">
        <v>765</v>
      </c>
    </row>
    <row r="177" spans="1:5" x14ac:dyDescent="0.25">
      <c r="A177" t="s">
        <v>307</v>
      </c>
      <c r="B177">
        <v>340362</v>
      </c>
      <c r="C177" t="s">
        <v>708</v>
      </c>
      <c r="D177" t="s">
        <v>107</v>
      </c>
      <c r="E177" t="s">
        <v>765</v>
      </c>
    </row>
    <row r="178" spans="1:5" x14ac:dyDescent="0.25">
      <c r="A178" t="s">
        <v>308</v>
      </c>
      <c r="B178">
        <v>340490</v>
      </c>
      <c r="C178" t="s">
        <v>723</v>
      </c>
      <c r="D178" t="s">
        <v>309</v>
      </c>
      <c r="E178" t="s">
        <v>765</v>
      </c>
    </row>
    <row r="179" spans="1:5" x14ac:dyDescent="0.25">
      <c r="A179" t="s">
        <v>573</v>
      </c>
      <c r="B179">
        <v>340478</v>
      </c>
      <c r="C179" t="s">
        <v>723</v>
      </c>
      <c r="D179" t="s">
        <v>309</v>
      </c>
      <c r="E179" t="s">
        <v>765</v>
      </c>
    </row>
    <row r="180" spans="1:5" x14ac:dyDescent="0.25">
      <c r="A180" t="s">
        <v>574</v>
      </c>
      <c r="B180">
        <v>340485</v>
      </c>
      <c r="C180" t="s">
        <v>723</v>
      </c>
      <c r="D180" t="s">
        <v>309</v>
      </c>
      <c r="E180" t="s">
        <v>765</v>
      </c>
    </row>
    <row r="181" spans="1:5" x14ac:dyDescent="0.25">
      <c r="A181" t="s">
        <v>575</v>
      </c>
      <c r="B181">
        <v>340489</v>
      </c>
      <c r="C181" t="s">
        <v>723</v>
      </c>
      <c r="D181" t="s">
        <v>309</v>
      </c>
      <c r="E181" t="s">
        <v>765</v>
      </c>
    </row>
    <row r="182" spans="1:5" x14ac:dyDescent="0.25">
      <c r="A182" t="s">
        <v>576</v>
      </c>
      <c r="B182">
        <v>340491</v>
      </c>
      <c r="C182" t="s">
        <v>723</v>
      </c>
      <c r="D182" t="s">
        <v>309</v>
      </c>
      <c r="E182" t="s">
        <v>765</v>
      </c>
    </row>
    <row r="183" spans="1:5" x14ac:dyDescent="0.25">
      <c r="A183" t="s">
        <v>310</v>
      </c>
      <c r="B183">
        <v>340264</v>
      </c>
      <c r="C183" t="s">
        <v>311</v>
      </c>
      <c r="D183" t="s">
        <v>157</v>
      </c>
      <c r="E183" t="s">
        <v>765</v>
      </c>
    </row>
    <row r="184" spans="1:5" x14ac:dyDescent="0.25">
      <c r="A184" t="s">
        <v>312</v>
      </c>
      <c r="B184">
        <v>340265</v>
      </c>
      <c r="C184" t="s">
        <v>311</v>
      </c>
      <c r="D184" t="s">
        <v>157</v>
      </c>
      <c r="E184" t="s">
        <v>765</v>
      </c>
    </row>
    <row r="185" spans="1:5" x14ac:dyDescent="0.25">
      <c r="A185" t="s">
        <v>315</v>
      </c>
      <c r="B185">
        <v>340481</v>
      </c>
      <c r="C185" t="s">
        <v>314</v>
      </c>
      <c r="D185" t="s">
        <v>309</v>
      </c>
      <c r="E185" t="s">
        <v>765</v>
      </c>
    </row>
    <row r="186" spans="1:5" x14ac:dyDescent="0.25">
      <c r="A186" t="s">
        <v>316</v>
      </c>
      <c r="B186">
        <v>340487</v>
      </c>
      <c r="C186" t="s">
        <v>314</v>
      </c>
      <c r="D186" t="s">
        <v>309</v>
      </c>
      <c r="E186" t="s">
        <v>765</v>
      </c>
    </row>
    <row r="187" spans="1:5" x14ac:dyDescent="0.25">
      <c r="A187" t="s">
        <v>313</v>
      </c>
      <c r="B187">
        <v>340476</v>
      </c>
      <c r="C187" t="s">
        <v>314</v>
      </c>
      <c r="D187" t="s">
        <v>309</v>
      </c>
      <c r="E187" t="s">
        <v>765</v>
      </c>
    </row>
    <row r="188" spans="1:5" x14ac:dyDescent="0.25">
      <c r="A188" t="s">
        <v>317</v>
      </c>
      <c r="B188">
        <v>340477</v>
      </c>
      <c r="C188" t="s">
        <v>314</v>
      </c>
      <c r="D188" t="s">
        <v>309</v>
      </c>
      <c r="E188" t="s">
        <v>765</v>
      </c>
    </row>
    <row r="189" spans="1:5" x14ac:dyDescent="0.25">
      <c r="A189" t="s">
        <v>802</v>
      </c>
      <c r="B189">
        <v>340561</v>
      </c>
      <c r="C189" t="s">
        <v>318</v>
      </c>
      <c r="D189" t="s">
        <v>318</v>
      </c>
      <c r="E189" t="s">
        <v>765</v>
      </c>
    </row>
    <row r="190" spans="1:5" x14ac:dyDescent="0.25">
      <c r="A190" t="s">
        <v>319</v>
      </c>
      <c r="B190">
        <v>340562</v>
      </c>
      <c r="C190" t="s">
        <v>318</v>
      </c>
      <c r="D190" t="s">
        <v>318</v>
      </c>
      <c r="E190" t="s">
        <v>765</v>
      </c>
    </row>
    <row r="191" spans="1:5" x14ac:dyDescent="0.25">
      <c r="A191" t="s">
        <v>320</v>
      </c>
      <c r="B191">
        <v>340568</v>
      </c>
      <c r="C191" t="s">
        <v>318</v>
      </c>
      <c r="D191" t="s">
        <v>318</v>
      </c>
      <c r="E191" t="s">
        <v>765</v>
      </c>
    </row>
    <row r="192" spans="1:5" x14ac:dyDescent="0.25">
      <c r="A192" t="s">
        <v>321</v>
      </c>
      <c r="B192">
        <v>340182</v>
      </c>
      <c r="C192" t="s">
        <v>321</v>
      </c>
      <c r="D192" t="s">
        <v>262</v>
      </c>
      <c r="E192" t="s">
        <v>765</v>
      </c>
    </row>
    <row r="193" spans="1:5" x14ac:dyDescent="0.25">
      <c r="A193" t="s">
        <v>323</v>
      </c>
      <c r="B193">
        <v>340008</v>
      </c>
      <c r="C193" t="s">
        <v>322</v>
      </c>
      <c r="D193" t="s">
        <v>101</v>
      </c>
      <c r="E193" t="s">
        <v>765</v>
      </c>
    </row>
    <row r="194" spans="1:5" x14ac:dyDescent="0.25">
      <c r="A194" t="s">
        <v>326</v>
      </c>
      <c r="B194">
        <v>340009</v>
      </c>
      <c r="C194" t="s">
        <v>322</v>
      </c>
      <c r="D194" t="s">
        <v>101</v>
      </c>
      <c r="E194" t="s">
        <v>765</v>
      </c>
    </row>
    <row r="195" spans="1:5" x14ac:dyDescent="0.25">
      <c r="A195" t="s">
        <v>334</v>
      </c>
      <c r="B195">
        <v>340010</v>
      </c>
      <c r="C195" t="s">
        <v>322</v>
      </c>
      <c r="D195" t="s">
        <v>101</v>
      </c>
      <c r="E195" t="s">
        <v>765</v>
      </c>
    </row>
    <row r="196" spans="1:5" x14ac:dyDescent="0.25">
      <c r="A196" t="s">
        <v>324</v>
      </c>
      <c r="B196">
        <v>340011</v>
      </c>
      <c r="C196" t="s">
        <v>322</v>
      </c>
      <c r="D196" t="s">
        <v>101</v>
      </c>
      <c r="E196" t="s">
        <v>765</v>
      </c>
    </row>
    <row r="197" spans="1:5" x14ac:dyDescent="0.25">
      <c r="A197" t="s">
        <v>325</v>
      </c>
      <c r="B197">
        <v>340012</v>
      </c>
      <c r="C197" t="s">
        <v>322</v>
      </c>
      <c r="D197" t="s">
        <v>101</v>
      </c>
      <c r="E197" t="s">
        <v>765</v>
      </c>
    </row>
    <row r="198" spans="1:5" x14ac:dyDescent="0.25">
      <c r="A198" t="s">
        <v>327</v>
      </c>
      <c r="B198">
        <v>340014</v>
      </c>
      <c r="C198" t="s">
        <v>322</v>
      </c>
      <c r="D198" t="s">
        <v>101</v>
      </c>
      <c r="E198" t="s">
        <v>765</v>
      </c>
    </row>
    <row r="199" spans="1:5" x14ac:dyDescent="0.25">
      <c r="A199" t="s">
        <v>328</v>
      </c>
      <c r="B199">
        <v>340015</v>
      </c>
      <c r="C199" t="s">
        <v>322</v>
      </c>
      <c r="D199" t="s">
        <v>101</v>
      </c>
      <c r="E199" t="s">
        <v>765</v>
      </c>
    </row>
    <row r="200" spans="1:5" x14ac:dyDescent="0.25">
      <c r="A200" t="s">
        <v>329</v>
      </c>
      <c r="B200">
        <v>340016</v>
      </c>
      <c r="C200" t="s">
        <v>322</v>
      </c>
      <c r="D200" t="s">
        <v>101</v>
      </c>
      <c r="E200" t="s">
        <v>765</v>
      </c>
    </row>
    <row r="201" spans="1:5" x14ac:dyDescent="0.25">
      <c r="A201" t="s">
        <v>330</v>
      </c>
      <c r="B201">
        <v>340046</v>
      </c>
      <c r="C201" t="s">
        <v>322</v>
      </c>
      <c r="D201" t="s">
        <v>101</v>
      </c>
      <c r="E201" t="s">
        <v>765</v>
      </c>
    </row>
    <row r="202" spans="1:5" x14ac:dyDescent="0.25">
      <c r="A202" t="s">
        <v>331</v>
      </c>
      <c r="B202">
        <v>340018</v>
      </c>
      <c r="C202" t="s">
        <v>322</v>
      </c>
      <c r="D202" t="s">
        <v>101</v>
      </c>
      <c r="E202" t="s">
        <v>765</v>
      </c>
    </row>
    <row r="203" spans="1:5" x14ac:dyDescent="0.25">
      <c r="A203" t="s">
        <v>332</v>
      </c>
      <c r="B203">
        <v>340019</v>
      </c>
      <c r="C203" t="s">
        <v>322</v>
      </c>
      <c r="D203" t="s">
        <v>101</v>
      </c>
      <c r="E203" t="s">
        <v>765</v>
      </c>
    </row>
    <row r="204" spans="1:5" x14ac:dyDescent="0.25">
      <c r="A204" t="s">
        <v>333</v>
      </c>
      <c r="B204">
        <v>340023</v>
      </c>
      <c r="C204" t="s">
        <v>322</v>
      </c>
      <c r="D204" t="s">
        <v>101</v>
      </c>
      <c r="E204" t="s">
        <v>765</v>
      </c>
    </row>
    <row r="205" spans="1:5" x14ac:dyDescent="0.25">
      <c r="A205" t="s">
        <v>335</v>
      </c>
      <c r="B205">
        <v>340024</v>
      </c>
      <c r="C205" t="s">
        <v>322</v>
      </c>
      <c r="D205" t="s">
        <v>101</v>
      </c>
      <c r="E205" t="s">
        <v>765</v>
      </c>
    </row>
    <row r="206" spans="1:5" x14ac:dyDescent="0.25">
      <c r="A206" t="s">
        <v>336</v>
      </c>
      <c r="B206">
        <v>340504</v>
      </c>
      <c r="C206" t="s">
        <v>336</v>
      </c>
      <c r="D206" t="s">
        <v>115</v>
      </c>
      <c r="E206" t="s">
        <v>765</v>
      </c>
    </row>
    <row r="207" spans="1:5" x14ac:dyDescent="0.25">
      <c r="A207" t="s">
        <v>339</v>
      </c>
      <c r="B207">
        <v>340424</v>
      </c>
      <c r="C207" t="s">
        <v>337</v>
      </c>
      <c r="D207" t="s">
        <v>234</v>
      </c>
      <c r="E207" t="s">
        <v>765</v>
      </c>
    </row>
    <row r="208" spans="1:5" x14ac:dyDescent="0.25">
      <c r="A208" t="s">
        <v>340</v>
      </c>
      <c r="B208">
        <v>340433</v>
      </c>
      <c r="C208" t="s">
        <v>337</v>
      </c>
      <c r="D208" t="s">
        <v>234</v>
      </c>
      <c r="E208" t="s">
        <v>765</v>
      </c>
    </row>
    <row r="209" spans="1:5" x14ac:dyDescent="0.25">
      <c r="A209" t="s">
        <v>338</v>
      </c>
      <c r="B209">
        <v>340423</v>
      </c>
      <c r="C209" t="s">
        <v>337</v>
      </c>
      <c r="D209" t="s">
        <v>234</v>
      </c>
      <c r="E209" t="s">
        <v>765</v>
      </c>
    </row>
    <row r="210" spans="1:5" x14ac:dyDescent="0.25">
      <c r="A210" t="s">
        <v>341</v>
      </c>
      <c r="B210">
        <v>340049</v>
      </c>
      <c r="C210" t="s">
        <v>780</v>
      </c>
      <c r="D210" t="s">
        <v>181</v>
      </c>
      <c r="E210" t="s">
        <v>765</v>
      </c>
    </row>
    <row r="211" spans="1:5" x14ac:dyDescent="0.25">
      <c r="A211" t="s">
        <v>343</v>
      </c>
      <c r="B211">
        <v>340070</v>
      </c>
      <c r="C211" t="s">
        <v>780</v>
      </c>
      <c r="D211" t="s">
        <v>181</v>
      </c>
      <c r="E211" t="s">
        <v>765</v>
      </c>
    </row>
    <row r="212" spans="1:5" x14ac:dyDescent="0.25">
      <c r="A212" t="s">
        <v>342</v>
      </c>
      <c r="B212">
        <v>340060</v>
      </c>
      <c r="C212" t="s">
        <v>780</v>
      </c>
      <c r="D212" t="s">
        <v>181</v>
      </c>
      <c r="E212" t="s">
        <v>765</v>
      </c>
    </row>
    <row r="213" spans="1:5" x14ac:dyDescent="0.25">
      <c r="A213" t="s">
        <v>344</v>
      </c>
      <c r="B213">
        <v>340372</v>
      </c>
      <c r="C213" t="s">
        <v>345</v>
      </c>
      <c r="D213" t="s">
        <v>199</v>
      </c>
      <c r="E213" t="s">
        <v>765</v>
      </c>
    </row>
    <row r="214" spans="1:5" x14ac:dyDescent="0.25">
      <c r="A214" t="s">
        <v>346</v>
      </c>
      <c r="B214">
        <v>340373</v>
      </c>
      <c r="C214" t="s">
        <v>345</v>
      </c>
      <c r="D214" t="s">
        <v>199</v>
      </c>
      <c r="E214" t="s">
        <v>765</v>
      </c>
    </row>
    <row r="215" spans="1:5" x14ac:dyDescent="0.25">
      <c r="A215" t="s">
        <v>347</v>
      </c>
      <c r="B215">
        <v>340374</v>
      </c>
      <c r="C215" t="s">
        <v>345</v>
      </c>
      <c r="D215" t="s">
        <v>199</v>
      </c>
      <c r="E215" t="s">
        <v>765</v>
      </c>
    </row>
    <row r="216" spans="1:5" x14ac:dyDescent="0.25">
      <c r="A216" t="s">
        <v>349</v>
      </c>
      <c r="B216">
        <v>340381</v>
      </c>
      <c r="C216" t="s">
        <v>345</v>
      </c>
      <c r="D216" t="s">
        <v>199</v>
      </c>
      <c r="E216" t="s">
        <v>765</v>
      </c>
    </row>
    <row r="217" spans="1:5" x14ac:dyDescent="0.25">
      <c r="A217" t="s">
        <v>348</v>
      </c>
      <c r="B217">
        <v>340380</v>
      </c>
      <c r="C217" t="s">
        <v>345</v>
      </c>
      <c r="D217" t="s">
        <v>199</v>
      </c>
      <c r="E217" t="s">
        <v>765</v>
      </c>
    </row>
    <row r="218" spans="1:5" x14ac:dyDescent="0.25">
      <c r="A218" t="s">
        <v>350</v>
      </c>
      <c r="B218">
        <v>340385</v>
      </c>
      <c r="C218" t="s">
        <v>345</v>
      </c>
      <c r="D218" t="s">
        <v>199</v>
      </c>
      <c r="E218" t="s">
        <v>765</v>
      </c>
    </row>
    <row r="219" spans="1:5" x14ac:dyDescent="0.25">
      <c r="A219" t="s">
        <v>351</v>
      </c>
      <c r="B219">
        <v>340392</v>
      </c>
      <c r="C219" t="s">
        <v>345</v>
      </c>
      <c r="D219" t="s">
        <v>199</v>
      </c>
      <c r="E219" t="s">
        <v>765</v>
      </c>
    </row>
    <row r="220" spans="1:5" x14ac:dyDescent="0.25">
      <c r="A220" t="s">
        <v>352</v>
      </c>
      <c r="B220">
        <v>340393</v>
      </c>
      <c r="C220" t="s">
        <v>345</v>
      </c>
      <c r="D220" t="s">
        <v>199</v>
      </c>
      <c r="E220" t="s">
        <v>765</v>
      </c>
    </row>
    <row r="221" spans="1:5" x14ac:dyDescent="0.25">
      <c r="A221" t="s">
        <v>354</v>
      </c>
      <c r="B221">
        <v>340395</v>
      </c>
      <c r="C221" t="s">
        <v>345</v>
      </c>
      <c r="D221" t="s">
        <v>199</v>
      </c>
      <c r="E221" t="s">
        <v>765</v>
      </c>
    </row>
    <row r="222" spans="1:5" x14ac:dyDescent="0.25">
      <c r="A222" t="s">
        <v>356</v>
      </c>
      <c r="B222">
        <v>340402</v>
      </c>
      <c r="C222" t="s">
        <v>345</v>
      </c>
      <c r="D222" t="s">
        <v>199</v>
      </c>
      <c r="E222" t="s">
        <v>765</v>
      </c>
    </row>
    <row r="223" spans="1:5" x14ac:dyDescent="0.25">
      <c r="A223" t="s">
        <v>358</v>
      </c>
      <c r="B223">
        <v>340405</v>
      </c>
      <c r="C223" t="s">
        <v>345</v>
      </c>
      <c r="D223" t="s">
        <v>199</v>
      </c>
      <c r="E223" t="s">
        <v>765</v>
      </c>
    </row>
    <row r="224" spans="1:5" x14ac:dyDescent="0.25">
      <c r="A224" t="s">
        <v>353</v>
      </c>
      <c r="B224">
        <v>340394</v>
      </c>
      <c r="C224" t="s">
        <v>345</v>
      </c>
      <c r="D224" t="s">
        <v>199</v>
      </c>
      <c r="E224" t="s">
        <v>765</v>
      </c>
    </row>
    <row r="225" spans="1:5" x14ac:dyDescent="0.25">
      <c r="A225" t="s">
        <v>355</v>
      </c>
      <c r="B225">
        <v>340401</v>
      </c>
      <c r="C225" t="s">
        <v>345</v>
      </c>
      <c r="D225" t="s">
        <v>199</v>
      </c>
      <c r="E225" t="s">
        <v>765</v>
      </c>
    </row>
    <row r="226" spans="1:5" x14ac:dyDescent="0.25">
      <c r="A226" t="s">
        <v>357</v>
      </c>
      <c r="B226">
        <v>340403</v>
      </c>
      <c r="C226" t="s">
        <v>345</v>
      </c>
      <c r="D226" t="s">
        <v>199</v>
      </c>
      <c r="E226" t="s">
        <v>765</v>
      </c>
    </row>
    <row r="227" spans="1:5" x14ac:dyDescent="0.25">
      <c r="A227" t="s">
        <v>803</v>
      </c>
      <c r="B227">
        <v>340324</v>
      </c>
      <c r="C227" t="s">
        <v>359</v>
      </c>
      <c r="D227" t="s">
        <v>105</v>
      </c>
      <c r="E227" t="s">
        <v>765</v>
      </c>
    </row>
    <row r="228" spans="1:5" x14ac:dyDescent="0.25">
      <c r="A228" t="s">
        <v>804</v>
      </c>
      <c r="B228">
        <v>340495</v>
      </c>
      <c r="C228" t="s">
        <v>360</v>
      </c>
      <c r="D228" t="s">
        <v>115</v>
      </c>
      <c r="E228" t="s">
        <v>765</v>
      </c>
    </row>
    <row r="229" spans="1:5" x14ac:dyDescent="0.25">
      <c r="A229" t="s">
        <v>361</v>
      </c>
      <c r="B229">
        <v>340507</v>
      </c>
      <c r="C229" t="s">
        <v>360</v>
      </c>
      <c r="D229" t="s">
        <v>115</v>
      </c>
      <c r="E229" t="s">
        <v>765</v>
      </c>
    </row>
    <row r="230" spans="1:5" x14ac:dyDescent="0.25">
      <c r="A230" t="s">
        <v>362</v>
      </c>
      <c r="B230">
        <v>340511</v>
      </c>
      <c r="C230" t="s">
        <v>360</v>
      </c>
      <c r="D230" t="s">
        <v>115</v>
      </c>
      <c r="E230" t="s">
        <v>765</v>
      </c>
    </row>
    <row r="231" spans="1:5" x14ac:dyDescent="0.25">
      <c r="A231" t="s">
        <v>363</v>
      </c>
      <c r="B231">
        <v>340523</v>
      </c>
      <c r="C231" t="s">
        <v>360</v>
      </c>
      <c r="D231" t="s">
        <v>115</v>
      </c>
      <c r="E231" t="s">
        <v>765</v>
      </c>
    </row>
    <row r="232" spans="1:5" x14ac:dyDescent="0.25">
      <c r="A232" t="s">
        <v>805</v>
      </c>
      <c r="B232">
        <v>340508</v>
      </c>
      <c r="C232" t="s">
        <v>781</v>
      </c>
      <c r="D232" t="s">
        <v>115</v>
      </c>
      <c r="E232" t="s">
        <v>765</v>
      </c>
    </row>
    <row r="233" spans="1:5" x14ac:dyDescent="0.25">
      <c r="A233" t="s">
        <v>364</v>
      </c>
      <c r="B233">
        <v>340514</v>
      </c>
      <c r="C233" t="s">
        <v>781</v>
      </c>
      <c r="D233" t="s">
        <v>115</v>
      </c>
      <c r="E233" t="s">
        <v>765</v>
      </c>
    </row>
    <row r="234" spans="1:5" x14ac:dyDescent="0.25">
      <c r="A234" t="s">
        <v>365</v>
      </c>
      <c r="B234">
        <v>340267</v>
      </c>
      <c r="C234" t="s">
        <v>365</v>
      </c>
      <c r="D234" t="s">
        <v>157</v>
      </c>
      <c r="E234" t="s">
        <v>772</v>
      </c>
    </row>
    <row r="235" spans="1:5" x14ac:dyDescent="0.25">
      <c r="A235" t="s">
        <v>368</v>
      </c>
      <c r="B235">
        <v>340186</v>
      </c>
      <c r="C235" t="s">
        <v>366</v>
      </c>
      <c r="D235" t="s">
        <v>262</v>
      </c>
      <c r="E235" t="s">
        <v>765</v>
      </c>
    </row>
    <row r="236" spans="1:5" x14ac:dyDescent="0.25">
      <c r="A236" t="s">
        <v>367</v>
      </c>
      <c r="B236">
        <v>340179</v>
      </c>
      <c r="C236" t="s">
        <v>366</v>
      </c>
      <c r="D236" t="s">
        <v>262</v>
      </c>
      <c r="E236" t="s">
        <v>765</v>
      </c>
    </row>
    <row r="237" spans="1:5" x14ac:dyDescent="0.25">
      <c r="A237" t="s">
        <v>806</v>
      </c>
      <c r="B237">
        <v>340189</v>
      </c>
      <c r="C237" t="s">
        <v>366</v>
      </c>
      <c r="D237" t="s">
        <v>262</v>
      </c>
      <c r="E237" t="s">
        <v>765</v>
      </c>
    </row>
    <row r="238" spans="1:5" x14ac:dyDescent="0.25">
      <c r="A238" t="s">
        <v>807</v>
      </c>
      <c r="B238">
        <v>340164</v>
      </c>
      <c r="C238" t="s">
        <v>366</v>
      </c>
      <c r="D238" t="s">
        <v>262</v>
      </c>
      <c r="E238" t="s">
        <v>765</v>
      </c>
    </row>
    <row r="239" spans="1:5" x14ac:dyDescent="0.25">
      <c r="A239" t="s">
        <v>369</v>
      </c>
      <c r="B239">
        <v>340483</v>
      </c>
      <c r="C239" t="s">
        <v>370</v>
      </c>
      <c r="D239" t="s">
        <v>309</v>
      </c>
      <c r="E239" t="s">
        <v>765</v>
      </c>
    </row>
    <row r="240" spans="1:5" x14ac:dyDescent="0.25">
      <c r="A240" t="s">
        <v>371</v>
      </c>
      <c r="B240">
        <v>340484</v>
      </c>
      <c r="C240" t="s">
        <v>370</v>
      </c>
      <c r="D240" t="s">
        <v>309</v>
      </c>
      <c r="E240" t="s">
        <v>765</v>
      </c>
    </row>
    <row r="241" spans="1:5" x14ac:dyDescent="0.25">
      <c r="A241" t="s">
        <v>372</v>
      </c>
      <c r="B241">
        <v>340486</v>
      </c>
      <c r="C241" t="s">
        <v>370</v>
      </c>
      <c r="D241" t="s">
        <v>309</v>
      </c>
      <c r="E241" t="s">
        <v>765</v>
      </c>
    </row>
    <row r="242" spans="1:5" x14ac:dyDescent="0.25">
      <c r="A242" t="s">
        <v>373</v>
      </c>
      <c r="B242">
        <v>340488</v>
      </c>
      <c r="C242" t="s">
        <v>370</v>
      </c>
      <c r="D242" t="s">
        <v>309</v>
      </c>
      <c r="E242" t="s">
        <v>765</v>
      </c>
    </row>
    <row r="243" spans="1:5" x14ac:dyDescent="0.25">
      <c r="A243" t="s">
        <v>374</v>
      </c>
      <c r="B243">
        <v>340493</v>
      </c>
      <c r="C243" t="s">
        <v>370</v>
      </c>
      <c r="D243" t="s">
        <v>309</v>
      </c>
      <c r="E243" t="s">
        <v>765</v>
      </c>
    </row>
    <row r="244" spans="1:5" x14ac:dyDescent="0.25">
      <c r="A244" t="s">
        <v>808</v>
      </c>
      <c r="B244">
        <v>340268</v>
      </c>
      <c r="C244" t="s">
        <v>375</v>
      </c>
      <c r="D244" t="s">
        <v>157</v>
      </c>
      <c r="E244" t="s">
        <v>772</v>
      </c>
    </row>
    <row r="245" spans="1:5" x14ac:dyDescent="0.25">
      <c r="A245" t="s">
        <v>376</v>
      </c>
      <c r="B245">
        <v>340270</v>
      </c>
      <c r="C245" t="s">
        <v>376</v>
      </c>
      <c r="D245" t="s">
        <v>157</v>
      </c>
      <c r="E245" t="s">
        <v>772</v>
      </c>
    </row>
    <row r="246" spans="1:5" x14ac:dyDescent="0.25">
      <c r="A246" t="s">
        <v>382</v>
      </c>
      <c r="B246">
        <v>340053</v>
      </c>
      <c r="C246" t="s">
        <v>783</v>
      </c>
      <c r="D246" t="s">
        <v>181</v>
      </c>
      <c r="E246" t="s">
        <v>765</v>
      </c>
    </row>
    <row r="247" spans="1:5" x14ac:dyDescent="0.25">
      <c r="A247" t="s">
        <v>379</v>
      </c>
      <c r="B247">
        <v>340215</v>
      </c>
      <c r="C247" t="s">
        <v>783</v>
      </c>
      <c r="D247" t="s">
        <v>181</v>
      </c>
      <c r="E247" t="s">
        <v>765</v>
      </c>
    </row>
    <row r="248" spans="1:5" x14ac:dyDescent="0.25">
      <c r="A248" t="s">
        <v>378</v>
      </c>
      <c r="B248">
        <v>340207</v>
      </c>
      <c r="C248" t="s">
        <v>783</v>
      </c>
      <c r="D248" t="s">
        <v>181</v>
      </c>
      <c r="E248" t="s">
        <v>765</v>
      </c>
    </row>
    <row r="249" spans="1:5" x14ac:dyDescent="0.25">
      <c r="A249" t="s">
        <v>380</v>
      </c>
      <c r="B249">
        <v>340220</v>
      </c>
      <c r="C249" t="s">
        <v>783</v>
      </c>
      <c r="D249" t="s">
        <v>181</v>
      </c>
      <c r="E249" t="s">
        <v>765</v>
      </c>
    </row>
    <row r="250" spans="1:5" x14ac:dyDescent="0.25">
      <c r="A250" t="s">
        <v>381</v>
      </c>
      <c r="B250">
        <v>340052</v>
      </c>
      <c r="C250" t="s">
        <v>783</v>
      </c>
      <c r="D250" t="s">
        <v>181</v>
      </c>
      <c r="E250" t="s">
        <v>765</v>
      </c>
    </row>
    <row r="251" spans="1:5" x14ac:dyDescent="0.25">
      <c r="A251" t="s">
        <v>377</v>
      </c>
      <c r="B251">
        <v>340031</v>
      </c>
      <c r="C251" t="s">
        <v>783</v>
      </c>
      <c r="D251" t="s">
        <v>181</v>
      </c>
      <c r="E251" t="s">
        <v>765</v>
      </c>
    </row>
    <row r="252" spans="1:5" x14ac:dyDescent="0.25">
      <c r="A252" t="s">
        <v>384</v>
      </c>
      <c r="B252">
        <v>340225</v>
      </c>
      <c r="C252" t="s">
        <v>784</v>
      </c>
      <c r="D252" t="s">
        <v>144</v>
      </c>
      <c r="E252" t="s">
        <v>765</v>
      </c>
    </row>
    <row r="253" spans="1:5" x14ac:dyDescent="0.25">
      <c r="A253" t="s">
        <v>385</v>
      </c>
      <c r="B253">
        <v>340228</v>
      </c>
      <c r="C253" t="s">
        <v>784</v>
      </c>
      <c r="D253" t="s">
        <v>144</v>
      </c>
      <c r="E253" t="s">
        <v>765</v>
      </c>
    </row>
    <row r="254" spans="1:5" x14ac:dyDescent="0.25">
      <c r="A254" t="s">
        <v>383</v>
      </c>
      <c r="B254">
        <v>340209</v>
      </c>
      <c r="C254" t="s">
        <v>784</v>
      </c>
      <c r="D254" t="s">
        <v>144</v>
      </c>
      <c r="E254" t="s">
        <v>765</v>
      </c>
    </row>
    <row r="255" spans="1:5" x14ac:dyDescent="0.25">
      <c r="A255" t="s">
        <v>809</v>
      </c>
      <c r="B255">
        <v>340273</v>
      </c>
      <c r="C255" t="s">
        <v>386</v>
      </c>
      <c r="D255" t="s">
        <v>157</v>
      </c>
      <c r="E255" t="s">
        <v>772</v>
      </c>
    </row>
    <row r="256" spans="1:5" x14ac:dyDescent="0.25">
      <c r="A256" t="s">
        <v>387</v>
      </c>
      <c r="B256">
        <v>340144</v>
      </c>
      <c r="C256" t="s">
        <v>388</v>
      </c>
      <c r="D256" t="s">
        <v>100</v>
      </c>
      <c r="E256" t="s">
        <v>765</v>
      </c>
    </row>
    <row r="257" spans="1:5" x14ac:dyDescent="0.25">
      <c r="A257" t="s">
        <v>393</v>
      </c>
      <c r="B257">
        <v>340055</v>
      </c>
      <c r="C257" t="s">
        <v>785</v>
      </c>
      <c r="D257" t="s">
        <v>181</v>
      </c>
      <c r="E257" t="s">
        <v>765</v>
      </c>
    </row>
    <row r="258" spans="1:5" x14ac:dyDescent="0.25">
      <c r="A258" t="s">
        <v>394</v>
      </c>
      <c r="B258">
        <v>340062</v>
      </c>
      <c r="C258" t="s">
        <v>785</v>
      </c>
      <c r="D258" t="s">
        <v>181</v>
      </c>
      <c r="E258" t="s">
        <v>765</v>
      </c>
    </row>
    <row r="259" spans="1:5" x14ac:dyDescent="0.25">
      <c r="A259" t="s">
        <v>392</v>
      </c>
      <c r="B259">
        <v>340047</v>
      </c>
      <c r="C259" t="s">
        <v>785</v>
      </c>
      <c r="D259" t="s">
        <v>181</v>
      </c>
      <c r="E259" t="s">
        <v>765</v>
      </c>
    </row>
    <row r="260" spans="1:5" x14ac:dyDescent="0.25">
      <c r="A260" t="s">
        <v>395</v>
      </c>
      <c r="B260">
        <v>340123</v>
      </c>
      <c r="C260" t="s">
        <v>396</v>
      </c>
      <c r="D260" t="s">
        <v>101</v>
      </c>
      <c r="E260" t="s">
        <v>765</v>
      </c>
    </row>
    <row r="261" spans="1:5" x14ac:dyDescent="0.25">
      <c r="A261" t="s">
        <v>397</v>
      </c>
      <c r="B261">
        <v>340115</v>
      </c>
      <c r="C261" t="s">
        <v>396</v>
      </c>
      <c r="D261" t="s">
        <v>101</v>
      </c>
      <c r="E261" t="s">
        <v>765</v>
      </c>
    </row>
    <row r="262" spans="1:5" x14ac:dyDescent="0.25">
      <c r="A262" t="s">
        <v>398</v>
      </c>
      <c r="B262">
        <v>340124</v>
      </c>
      <c r="C262" t="s">
        <v>396</v>
      </c>
      <c r="D262" t="s">
        <v>101</v>
      </c>
      <c r="E262" t="s">
        <v>765</v>
      </c>
    </row>
    <row r="263" spans="1:5" x14ac:dyDescent="0.25">
      <c r="A263" t="s">
        <v>399</v>
      </c>
      <c r="B263">
        <v>340127</v>
      </c>
      <c r="C263" t="s">
        <v>396</v>
      </c>
      <c r="D263" t="s">
        <v>101</v>
      </c>
      <c r="E263" t="s">
        <v>765</v>
      </c>
    </row>
    <row r="264" spans="1:5" x14ac:dyDescent="0.25">
      <c r="A264" t="s">
        <v>400</v>
      </c>
      <c r="B264">
        <v>340133</v>
      </c>
      <c r="C264" t="s">
        <v>396</v>
      </c>
      <c r="D264" t="s">
        <v>101</v>
      </c>
      <c r="E264" t="s">
        <v>765</v>
      </c>
    </row>
    <row r="265" spans="1:5" x14ac:dyDescent="0.25">
      <c r="A265" t="s">
        <v>401</v>
      </c>
      <c r="B265">
        <v>340154</v>
      </c>
      <c r="C265" t="s">
        <v>401</v>
      </c>
      <c r="D265" t="s">
        <v>100</v>
      </c>
      <c r="E265" t="s">
        <v>772</v>
      </c>
    </row>
    <row r="266" spans="1:5" x14ac:dyDescent="0.25">
      <c r="A266" t="s">
        <v>402</v>
      </c>
      <c r="B266">
        <v>340202</v>
      </c>
      <c r="C266" t="s">
        <v>403</v>
      </c>
      <c r="D266" t="s">
        <v>144</v>
      </c>
      <c r="E266" t="s">
        <v>765</v>
      </c>
    </row>
    <row r="267" spans="1:5" x14ac:dyDescent="0.25">
      <c r="A267" t="s">
        <v>404</v>
      </c>
      <c r="B267">
        <v>340206</v>
      </c>
      <c r="C267" t="s">
        <v>403</v>
      </c>
      <c r="D267" t="s">
        <v>144</v>
      </c>
      <c r="E267" t="s">
        <v>765</v>
      </c>
    </row>
    <row r="268" spans="1:5" x14ac:dyDescent="0.25">
      <c r="A268" t="s">
        <v>405</v>
      </c>
      <c r="B268">
        <v>340222</v>
      </c>
      <c r="C268" t="s">
        <v>403</v>
      </c>
      <c r="D268" t="s">
        <v>144</v>
      </c>
      <c r="E268" t="s">
        <v>765</v>
      </c>
    </row>
    <row r="269" spans="1:5" x14ac:dyDescent="0.25">
      <c r="A269" t="s">
        <v>406</v>
      </c>
      <c r="B269">
        <v>340240</v>
      </c>
      <c r="C269" t="s">
        <v>403</v>
      </c>
      <c r="D269" t="s">
        <v>144</v>
      </c>
      <c r="E269" t="s">
        <v>765</v>
      </c>
    </row>
    <row r="270" spans="1:5" x14ac:dyDescent="0.25">
      <c r="A270" t="s">
        <v>407</v>
      </c>
      <c r="B270">
        <v>340243</v>
      </c>
      <c r="C270" t="s">
        <v>403</v>
      </c>
      <c r="D270" t="s">
        <v>144</v>
      </c>
      <c r="E270" t="s">
        <v>765</v>
      </c>
    </row>
    <row r="271" spans="1:5" x14ac:dyDescent="0.25">
      <c r="A271" t="s">
        <v>409</v>
      </c>
      <c r="B271">
        <v>340559</v>
      </c>
      <c r="C271" t="s">
        <v>408</v>
      </c>
      <c r="D271" t="s">
        <v>318</v>
      </c>
      <c r="E271" t="s">
        <v>765</v>
      </c>
    </row>
    <row r="272" spans="1:5" x14ac:dyDescent="0.25">
      <c r="A272" t="s">
        <v>410</v>
      </c>
      <c r="B272">
        <v>340563</v>
      </c>
      <c r="C272" t="s">
        <v>408</v>
      </c>
      <c r="D272" t="s">
        <v>318</v>
      </c>
      <c r="E272" t="s">
        <v>765</v>
      </c>
    </row>
    <row r="273" spans="1:5" x14ac:dyDescent="0.25">
      <c r="A273" t="s">
        <v>411</v>
      </c>
      <c r="B273">
        <v>340564</v>
      </c>
      <c r="C273" t="s">
        <v>408</v>
      </c>
      <c r="D273" t="s">
        <v>318</v>
      </c>
      <c r="E273" t="s">
        <v>765</v>
      </c>
    </row>
    <row r="274" spans="1:5" x14ac:dyDescent="0.25">
      <c r="A274" t="s">
        <v>479</v>
      </c>
      <c r="B274">
        <v>340406</v>
      </c>
      <c r="C274" t="s">
        <v>787</v>
      </c>
      <c r="D274" t="s">
        <v>234</v>
      </c>
      <c r="E274" t="s">
        <v>765</v>
      </c>
    </row>
    <row r="275" spans="1:5" x14ac:dyDescent="0.25">
      <c r="A275" t="s">
        <v>480</v>
      </c>
      <c r="B275">
        <v>340428</v>
      </c>
      <c r="C275" t="s">
        <v>787</v>
      </c>
      <c r="D275" t="s">
        <v>234</v>
      </c>
      <c r="E275" t="s">
        <v>765</v>
      </c>
    </row>
    <row r="276" spans="1:5" x14ac:dyDescent="0.25">
      <c r="A276" t="s">
        <v>810</v>
      </c>
      <c r="B276">
        <v>340430</v>
      </c>
      <c r="C276" t="s">
        <v>787</v>
      </c>
      <c r="D276" t="s">
        <v>234</v>
      </c>
      <c r="E276" t="s">
        <v>772</v>
      </c>
    </row>
    <row r="277" spans="1:5" x14ac:dyDescent="0.25">
      <c r="A277" t="s">
        <v>413</v>
      </c>
      <c r="B277">
        <v>340547</v>
      </c>
      <c r="C277" t="s">
        <v>412</v>
      </c>
      <c r="D277" t="s">
        <v>161</v>
      </c>
      <c r="E277" t="s">
        <v>765</v>
      </c>
    </row>
    <row r="278" spans="1:5" x14ac:dyDescent="0.25">
      <c r="A278" t="s">
        <v>811</v>
      </c>
      <c r="B278">
        <v>340479</v>
      </c>
      <c r="C278" t="s">
        <v>412</v>
      </c>
      <c r="D278" t="s">
        <v>161</v>
      </c>
      <c r="E278" t="s">
        <v>765</v>
      </c>
    </row>
    <row r="279" spans="1:5" x14ac:dyDescent="0.25">
      <c r="A279" t="s">
        <v>458</v>
      </c>
      <c r="B279">
        <v>340386</v>
      </c>
      <c r="C279" t="s">
        <v>457</v>
      </c>
      <c r="D279" t="s">
        <v>199</v>
      </c>
      <c r="E279" t="s">
        <v>765</v>
      </c>
    </row>
    <row r="280" spans="1:5" x14ac:dyDescent="0.25">
      <c r="A280" t="s">
        <v>459</v>
      </c>
      <c r="B280">
        <v>340387</v>
      </c>
      <c r="C280" t="s">
        <v>457</v>
      </c>
      <c r="D280" t="s">
        <v>199</v>
      </c>
      <c r="E280" t="s">
        <v>765</v>
      </c>
    </row>
    <row r="281" spans="1:5" x14ac:dyDescent="0.25">
      <c r="A281" t="s">
        <v>460</v>
      </c>
      <c r="B281">
        <v>340389</v>
      </c>
      <c r="C281" t="s">
        <v>457</v>
      </c>
      <c r="D281" t="s">
        <v>199</v>
      </c>
      <c r="E281" t="s">
        <v>765</v>
      </c>
    </row>
    <row r="282" spans="1:5" x14ac:dyDescent="0.25">
      <c r="A282" t="s">
        <v>462</v>
      </c>
      <c r="B282">
        <v>340399</v>
      </c>
      <c r="C282" t="s">
        <v>457</v>
      </c>
      <c r="D282" t="s">
        <v>199</v>
      </c>
      <c r="E282" t="s">
        <v>765</v>
      </c>
    </row>
    <row r="283" spans="1:5" x14ac:dyDescent="0.25">
      <c r="A283" t="s">
        <v>461</v>
      </c>
      <c r="B283">
        <v>340398</v>
      </c>
      <c r="C283" t="s">
        <v>457</v>
      </c>
      <c r="D283" t="s">
        <v>199</v>
      </c>
      <c r="E283" t="s">
        <v>765</v>
      </c>
    </row>
    <row r="284" spans="1:5" x14ac:dyDescent="0.25">
      <c r="A284" t="s">
        <v>239</v>
      </c>
      <c r="B284">
        <v>340278</v>
      </c>
      <c r="C284" t="s">
        <v>237</v>
      </c>
      <c r="D284" t="s">
        <v>141</v>
      </c>
      <c r="E284" t="s">
        <v>765</v>
      </c>
    </row>
    <row r="285" spans="1:5" x14ac:dyDescent="0.25">
      <c r="A285" t="s">
        <v>238</v>
      </c>
      <c r="B285">
        <v>340277</v>
      </c>
      <c r="C285" t="s">
        <v>237</v>
      </c>
      <c r="D285" t="s">
        <v>141</v>
      </c>
      <c r="E285" t="s">
        <v>765</v>
      </c>
    </row>
    <row r="286" spans="1:5" x14ac:dyDescent="0.25">
      <c r="A286" t="s">
        <v>240</v>
      </c>
      <c r="B286">
        <v>340280</v>
      </c>
      <c r="C286" t="s">
        <v>237</v>
      </c>
      <c r="D286" t="s">
        <v>141</v>
      </c>
      <c r="E286" t="s">
        <v>765</v>
      </c>
    </row>
    <row r="287" spans="1:5" x14ac:dyDescent="0.25">
      <c r="A287" t="s">
        <v>241</v>
      </c>
      <c r="B287">
        <v>340285</v>
      </c>
      <c r="C287" t="s">
        <v>237</v>
      </c>
      <c r="D287" t="s">
        <v>141</v>
      </c>
      <c r="E287" t="s">
        <v>765</v>
      </c>
    </row>
    <row r="288" spans="1:5" x14ac:dyDescent="0.25">
      <c r="A288" t="s">
        <v>812</v>
      </c>
      <c r="B288">
        <v>340443</v>
      </c>
      <c r="C288" t="s">
        <v>416</v>
      </c>
      <c r="D288" t="s">
        <v>139</v>
      </c>
      <c r="E288" t="s">
        <v>772</v>
      </c>
    </row>
    <row r="289" spans="1:5" x14ac:dyDescent="0.25">
      <c r="A289" t="s">
        <v>417</v>
      </c>
      <c r="B289">
        <v>340448</v>
      </c>
      <c r="C289" t="s">
        <v>416</v>
      </c>
      <c r="D289" t="s">
        <v>139</v>
      </c>
      <c r="E289" t="s">
        <v>772</v>
      </c>
    </row>
    <row r="290" spans="1:5" x14ac:dyDescent="0.25">
      <c r="A290" t="s">
        <v>418</v>
      </c>
      <c r="B290">
        <v>340444</v>
      </c>
      <c r="C290" t="s">
        <v>418</v>
      </c>
      <c r="D290" t="s">
        <v>139</v>
      </c>
      <c r="E290" t="s">
        <v>772</v>
      </c>
    </row>
    <row r="291" spans="1:5" x14ac:dyDescent="0.25">
      <c r="A291" t="s">
        <v>419</v>
      </c>
      <c r="B291">
        <v>340445</v>
      </c>
      <c r="C291" t="s">
        <v>419</v>
      </c>
      <c r="D291" t="s">
        <v>139</v>
      </c>
      <c r="E291" t="s">
        <v>772</v>
      </c>
    </row>
    <row r="292" spans="1:5" x14ac:dyDescent="0.25">
      <c r="A292" t="s">
        <v>420</v>
      </c>
      <c r="B292">
        <v>340447</v>
      </c>
      <c r="C292" t="s">
        <v>420</v>
      </c>
      <c r="D292" t="s">
        <v>139</v>
      </c>
      <c r="E292" t="s">
        <v>772</v>
      </c>
    </row>
    <row r="293" spans="1:5" x14ac:dyDescent="0.25">
      <c r="A293" t="s">
        <v>415</v>
      </c>
      <c r="B293">
        <v>340618</v>
      </c>
      <c r="C293" t="s">
        <v>415</v>
      </c>
      <c r="D293" t="s">
        <v>107</v>
      </c>
      <c r="E293" t="s">
        <v>765</v>
      </c>
    </row>
    <row r="294" spans="1:5" x14ac:dyDescent="0.25">
      <c r="A294" t="s">
        <v>423</v>
      </c>
      <c r="B294">
        <v>340575</v>
      </c>
      <c r="C294" t="s">
        <v>421</v>
      </c>
      <c r="D294" t="s">
        <v>422</v>
      </c>
      <c r="E294" t="s">
        <v>765</v>
      </c>
    </row>
    <row r="295" spans="1:5" x14ac:dyDescent="0.25">
      <c r="A295" t="s">
        <v>424</v>
      </c>
      <c r="B295">
        <v>340576</v>
      </c>
      <c r="C295" t="s">
        <v>421</v>
      </c>
      <c r="D295" t="s">
        <v>422</v>
      </c>
      <c r="E295" t="s">
        <v>765</v>
      </c>
    </row>
    <row r="296" spans="1:5" x14ac:dyDescent="0.25">
      <c r="A296" t="s">
        <v>425</v>
      </c>
      <c r="B296">
        <v>340577</v>
      </c>
      <c r="C296" t="s">
        <v>421</v>
      </c>
      <c r="D296" t="s">
        <v>422</v>
      </c>
      <c r="E296" t="s">
        <v>765</v>
      </c>
    </row>
    <row r="297" spans="1:5" x14ac:dyDescent="0.25">
      <c r="A297" t="s">
        <v>426</v>
      </c>
      <c r="B297">
        <v>340579</v>
      </c>
      <c r="C297" t="s">
        <v>421</v>
      </c>
      <c r="D297" t="s">
        <v>422</v>
      </c>
      <c r="E297" t="s">
        <v>765</v>
      </c>
    </row>
    <row r="298" spans="1:5" x14ac:dyDescent="0.25">
      <c r="A298" t="s">
        <v>813</v>
      </c>
      <c r="B298">
        <v>340580</v>
      </c>
      <c r="C298" t="s">
        <v>421</v>
      </c>
      <c r="D298" t="s">
        <v>422</v>
      </c>
      <c r="E298" t="s">
        <v>765</v>
      </c>
    </row>
    <row r="299" spans="1:5" x14ac:dyDescent="0.25">
      <c r="A299" t="s">
        <v>428</v>
      </c>
      <c r="B299">
        <v>340582</v>
      </c>
      <c r="C299" t="s">
        <v>421</v>
      </c>
      <c r="D299" t="s">
        <v>422</v>
      </c>
      <c r="E299" t="s">
        <v>765</v>
      </c>
    </row>
    <row r="300" spans="1:5" x14ac:dyDescent="0.25">
      <c r="A300" t="s">
        <v>430</v>
      </c>
      <c r="B300">
        <v>340595</v>
      </c>
      <c r="C300" t="s">
        <v>421</v>
      </c>
      <c r="D300" t="s">
        <v>422</v>
      </c>
      <c r="E300" t="s">
        <v>765</v>
      </c>
    </row>
    <row r="301" spans="1:5" x14ac:dyDescent="0.25">
      <c r="A301" t="s">
        <v>431</v>
      </c>
      <c r="B301">
        <v>340597</v>
      </c>
      <c r="C301" t="s">
        <v>421</v>
      </c>
      <c r="D301" t="s">
        <v>422</v>
      </c>
      <c r="E301" t="s">
        <v>765</v>
      </c>
    </row>
    <row r="302" spans="1:5" x14ac:dyDescent="0.25">
      <c r="A302" t="s">
        <v>427</v>
      </c>
      <c r="B302">
        <v>340585</v>
      </c>
      <c r="C302" t="s">
        <v>421</v>
      </c>
      <c r="D302" t="s">
        <v>422</v>
      </c>
      <c r="E302" t="s">
        <v>765</v>
      </c>
    </row>
    <row r="303" spans="1:5" x14ac:dyDescent="0.25">
      <c r="A303" t="s">
        <v>429</v>
      </c>
      <c r="B303">
        <v>340586</v>
      </c>
      <c r="C303" t="s">
        <v>421</v>
      </c>
      <c r="D303" t="s">
        <v>422</v>
      </c>
      <c r="E303" t="s">
        <v>765</v>
      </c>
    </row>
    <row r="304" spans="1:5" x14ac:dyDescent="0.25">
      <c r="A304" t="s">
        <v>814</v>
      </c>
      <c r="B304">
        <v>340593</v>
      </c>
      <c r="C304" t="s">
        <v>421</v>
      </c>
      <c r="D304" t="s">
        <v>422</v>
      </c>
      <c r="E304" t="s">
        <v>765</v>
      </c>
    </row>
    <row r="305" spans="1:5" x14ac:dyDescent="0.25">
      <c r="A305" t="s">
        <v>435</v>
      </c>
      <c r="B305">
        <v>340165</v>
      </c>
      <c r="C305" t="s">
        <v>436</v>
      </c>
      <c r="D305" t="s">
        <v>262</v>
      </c>
      <c r="E305" t="s">
        <v>765</v>
      </c>
    </row>
    <row r="306" spans="1:5" x14ac:dyDescent="0.25">
      <c r="A306" t="s">
        <v>815</v>
      </c>
      <c r="B306">
        <v>340166</v>
      </c>
      <c r="C306" t="s">
        <v>436</v>
      </c>
      <c r="D306" t="s">
        <v>262</v>
      </c>
      <c r="E306" t="s">
        <v>765</v>
      </c>
    </row>
    <row r="307" spans="1:5" x14ac:dyDescent="0.25">
      <c r="A307" t="s">
        <v>437</v>
      </c>
      <c r="B307">
        <v>340183</v>
      </c>
      <c r="C307" t="s">
        <v>436</v>
      </c>
      <c r="D307" t="s">
        <v>262</v>
      </c>
      <c r="E307" t="s">
        <v>765</v>
      </c>
    </row>
    <row r="308" spans="1:5" x14ac:dyDescent="0.25">
      <c r="A308" t="s">
        <v>438</v>
      </c>
      <c r="B308">
        <v>340184</v>
      </c>
      <c r="C308" t="s">
        <v>436</v>
      </c>
      <c r="D308" t="s">
        <v>262</v>
      </c>
      <c r="E308" t="s">
        <v>765</v>
      </c>
    </row>
    <row r="309" spans="1:5" x14ac:dyDescent="0.25">
      <c r="A309" t="s">
        <v>439</v>
      </c>
      <c r="B309">
        <v>340187</v>
      </c>
      <c r="C309" t="s">
        <v>436</v>
      </c>
      <c r="D309" t="s">
        <v>262</v>
      </c>
      <c r="E309" t="s">
        <v>765</v>
      </c>
    </row>
    <row r="310" spans="1:5" x14ac:dyDescent="0.25">
      <c r="A310" t="s">
        <v>816</v>
      </c>
      <c r="B310">
        <v>340188</v>
      </c>
      <c r="C310" t="s">
        <v>436</v>
      </c>
      <c r="D310" t="s">
        <v>262</v>
      </c>
      <c r="E310" t="s">
        <v>765</v>
      </c>
    </row>
    <row r="311" spans="1:5" x14ac:dyDescent="0.25">
      <c r="A311" t="s">
        <v>442</v>
      </c>
      <c r="B311">
        <v>340128</v>
      </c>
      <c r="C311" t="s">
        <v>788</v>
      </c>
      <c r="D311" t="s">
        <v>101</v>
      </c>
      <c r="E311" t="s">
        <v>765</v>
      </c>
    </row>
    <row r="312" spans="1:5" x14ac:dyDescent="0.25">
      <c r="A312" t="s">
        <v>440</v>
      </c>
      <c r="B312">
        <v>340131</v>
      </c>
      <c r="C312" t="s">
        <v>788</v>
      </c>
      <c r="D312" t="s">
        <v>101</v>
      </c>
      <c r="E312" t="s">
        <v>765</v>
      </c>
    </row>
    <row r="313" spans="1:5" x14ac:dyDescent="0.25">
      <c r="A313" t="s">
        <v>441</v>
      </c>
      <c r="B313">
        <v>340122</v>
      </c>
      <c r="C313" t="s">
        <v>788</v>
      </c>
      <c r="D313" t="s">
        <v>101</v>
      </c>
      <c r="E313" t="s">
        <v>765</v>
      </c>
    </row>
    <row r="314" spans="1:5" x14ac:dyDescent="0.25">
      <c r="A314" t="s">
        <v>817</v>
      </c>
      <c r="B314">
        <v>340549</v>
      </c>
      <c r="C314" t="s">
        <v>447</v>
      </c>
      <c r="D314" t="s">
        <v>161</v>
      </c>
      <c r="E314" t="s">
        <v>772</v>
      </c>
    </row>
    <row r="315" spans="1:5" x14ac:dyDescent="0.25">
      <c r="A315" t="s">
        <v>451</v>
      </c>
      <c r="B315">
        <v>340226</v>
      </c>
      <c r="C315" t="s">
        <v>449</v>
      </c>
      <c r="D315" t="s">
        <v>144</v>
      </c>
      <c r="E315" t="s">
        <v>765</v>
      </c>
    </row>
    <row r="316" spans="1:5" x14ac:dyDescent="0.25">
      <c r="A316" t="s">
        <v>450</v>
      </c>
      <c r="B316">
        <v>340227</v>
      </c>
      <c r="C316" t="s">
        <v>449</v>
      </c>
      <c r="D316" t="s">
        <v>144</v>
      </c>
      <c r="E316" t="s">
        <v>765</v>
      </c>
    </row>
    <row r="317" spans="1:5" x14ac:dyDescent="0.25">
      <c r="A317" t="s">
        <v>448</v>
      </c>
      <c r="B317">
        <v>340205</v>
      </c>
      <c r="C317" t="s">
        <v>449</v>
      </c>
      <c r="D317" t="s">
        <v>144</v>
      </c>
      <c r="E317" t="s">
        <v>765</v>
      </c>
    </row>
    <row r="318" spans="1:5" x14ac:dyDescent="0.25">
      <c r="A318" t="s">
        <v>454</v>
      </c>
      <c r="B318">
        <v>340191</v>
      </c>
      <c r="C318" t="s">
        <v>452</v>
      </c>
      <c r="D318" t="s">
        <v>262</v>
      </c>
      <c r="E318" t="s">
        <v>765</v>
      </c>
    </row>
    <row r="319" spans="1:5" x14ac:dyDescent="0.25">
      <c r="A319" t="s">
        <v>455</v>
      </c>
      <c r="B319">
        <v>340192</v>
      </c>
      <c r="C319" t="s">
        <v>452</v>
      </c>
      <c r="D319" t="s">
        <v>262</v>
      </c>
      <c r="E319" t="s">
        <v>765</v>
      </c>
    </row>
    <row r="320" spans="1:5" x14ac:dyDescent="0.25">
      <c r="A320" t="s">
        <v>453</v>
      </c>
      <c r="B320">
        <v>340112</v>
      </c>
      <c r="C320" t="s">
        <v>452</v>
      </c>
      <c r="D320" t="s">
        <v>262</v>
      </c>
      <c r="E320" t="s">
        <v>765</v>
      </c>
    </row>
    <row r="321" spans="1:5" x14ac:dyDescent="0.25">
      <c r="A321" t="s">
        <v>456</v>
      </c>
      <c r="B321">
        <v>340113</v>
      </c>
      <c r="C321" t="s">
        <v>452</v>
      </c>
      <c r="D321" t="s">
        <v>262</v>
      </c>
      <c r="E321" t="s">
        <v>765</v>
      </c>
    </row>
    <row r="322" spans="1:5" x14ac:dyDescent="0.25">
      <c r="A322" t="s">
        <v>464</v>
      </c>
      <c r="B322">
        <v>340163</v>
      </c>
      <c r="C322" t="s">
        <v>463</v>
      </c>
      <c r="D322" t="s">
        <v>262</v>
      </c>
      <c r="E322" t="s">
        <v>765</v>
      </c>
    </row>
    <row r="323" spans="1:5" x14ac:dyDescent="0.25">
      <c r="A323" t="s">
        <v>466</v>
      </c>
      <c r="B323">
        <v>340168</v>
      </c>
      <c r="C323" t="s">
        <v>463</v>
      </c>
      <c r="D323" t="s">
        <v>262</v>
      </c>
      <c r="E323" t="s">
        <v>765</v>
      </c>
    </row>
    <row r="324" spans="1:5" x14ac:dyDescent="0.25">
      <c r="A324" t="s">
        <v>467</v>
      </c>
      <c r="B324">
        <v>340176</v>
      </c>
      <c r="C324" t="s">
        <v>463</v>
      </c>
      <c r="D324" t="s">
        <v>262</v>
      </c>
      <c r="E324" t="s">
        <v>765</v>
      </c>
    </row>
    <row r="325" spans="1:5" x14ac:dyDescent="0.25">
      <c r="A325" t="s">
        <v>465</v>
      </c>
      <c r="B325">
        <v>340196</v>
      </c>
      <c r="C325" t="s">
        <v>463</v>
      </c>
      <c r="D325" t="s">
        <v>262</v>
      </c>
      <c r="E325" t="s">
        <v>765</v>
      </c>
    </row>
    <row r="326" spans="1:5" x14ac:dyDescent="0.25">
      <c r="A326" t="s">
        <v>469</v>
      </c>
      <c r="B326">
        <v>340197</v>
      </c>
      <c r="C326" t="s">
        <v>463</v>
      </c>
      <c r="D326" t="s">
        <v>262</v>
      </c>
      <c r="E326" t="s">
        <v>765</v>
      </c>
    </row>
    <row r="327" spans="1:5" x14ac:dyDescent="0.25">
      <c r="A327" t="s">
        <v>468</v>
      </c>
      <c r="B327">
        <v>340194</v>
      </c>
      <c r="C327" t="s">
        <v>463</v>
      </c>
      <c r="D327" t="s">
        <v>262</v>
      </c>
      <c r="E327" t="s">
        <v>765</v>
      </c>
    </row>
    <row r="328" spans="1:5" x14ac:dyDescent="0.25">
      <c r="A328" t="s">
        <v>470</v>
      </c>
      <c r="B328">
        <v>340199</v>
      </c>
      <c r="C328" t="s">
        <v>463</v>
      </c>
      <c r="D328" t="s">
        <v>262</v>
      </c>
      <c r="E328" t="s">
        <v>765</v>
      </c>
    </row>
    <row r="329" spans="1:5" x14ac:dyDescent="0.25">
      <c r="A329" t="s">
        <v>818</v>
      </c>
      <c r="B329">
        <v>340516</v>
      </c>
      <c r="C329" t="s">
        <v>471</v>
      </c>
      <c r="D329" t="s">
        <v>115</v>
      </c>
      <c r="E329" t="s">
        <v>772</v>
      </c>
    </row>
    <row r="330" spans="1:5" x14ac:dyDescent="0.25">
      <c r="A330" t="s">
        <v>175</v>
      </c>
      <c r="B330">
        <v>340317</v>
      </c>
      <c r="C330" t="s">
        <v>173</v>
      </c>
      <c r="D330" t="s">
        <v>144</v>
      </c>
      <c r="E330" t="s">
        <v>765</v>
      </c>
    </row>
    <row r="331" spans="1:5" x14ac:dyDescent="0.25">
      <c r="A331" t="s">
        <v>819</v>
      </c>
      <c r="B331">
        <v>340314</v>
      </c>
      <c r="C331" t="s">
        <v>173</v>
      </c>
      <c r="D331" t="s">
        <v>144</v>
      </c>
      <c r="E331" t="s">
        <v>765</v>
      </c>
    </row>
    <row r="332" spans="1:5" x14ac:dyDescent="0.25">
      <c r="A332" t="s">
        <v>174</v>
      </c>
      <c r="B332">
        <v>340316</v>
      </c>
      <c r="C332" t="s">
        <v>173</v>
      </c>
      <c r="D332" t="s">
        <v>144</v>
      </c>
      <c r="E332" t="s">
        <v>765</v>
      </c>
    </row>
    <row r="333" spans="1:5" x14ac:dyDescent="0.25">
      <c r="A333" t="s">
        <v>474</v>
      </c>
      <c r="B333">
        <v>340198</v>
      </c>
      <c r="C333" t="s">
        <v>789</v>
      </c>
      <c r="D333" t="s">
        <v>262</v>
      </c>
      <c r="E333" t="s">
        <v>765</v>
      </c>
    </row>
    <row r="334" spans="1:5" x14ac:dyDescent="0.25">
      <c r="A334" t="s">
        <v>472</v>
      </c>
      <c r="B334">
        <v>340174</v>
      </c>
      <c r="C334" t="s">
        <v>789</v>
      </c>
      <c r="D334" t="s">
        <v>262</v>
      </c>
      <c r="E334" t="s">
        <v>765</v>
      </c>
    </row>
    <row r="335" spans="1:5" x14ac:dyDescent="0.25">
      <c r="A335" t="s">
        <v>473</v>
      </c>
      <c r="B335">
        <v>340177</v>
      </c>
      <c r="C335" t="s">
        <v>789</v>
      </c>
      <c r="D335" t="s">
        <v>262</v>
      </c>
      <c r="E335" t="s">
        <v>765</v>
      </c>
    </row>
    <row r="336" spans="1:5" x14ac:dyDescent="0.25">
      <c r="A336" t="s">
        <v>477</v>
      </c>
      <c r="B336">
        <v>340287</v>
      </c>
      <c r="C336" t="s">
        <v>476</v>
      </c>
      <c r="D336" t="s">
        <v>141</v>
      </c>
      <c r="E336" t="s">
        <v>772</v>
      </c>
    </row>
    <row r="337" spans="1:5" x14ac:dyDescent="0.25">
      <c r="A337" t="s">
        <v>475</v>
      </c>
      <c r="B337">
        <v>340286</v>
      </c>
      <c r="C337" t="s">
        <v>476</v>
      </c>
      <c r="D337" t="s">
        <v>141</v>
      </c>
      <c r="E337" t="s">
        <v>765</v>
      </c>
    </row>
    <row r="338" spans="1:5" x14ac:dyDescent="0.25">
      <c r="A338" t="s">
        <v>820</v>
      </c>
      <c r="B338">
        <v>340274</v>
      </c>
      <c r="C338" t="s">
        <v>478</v>
      </c>
      <c r="D338" t="s">
        <v>157</v>
      </c>
      <c r="E338" t="s">
        <v>772</v>
      </c>
    </row>
    <row r="339" spans="1:5" x14ac:dyDescent="0.25">
      <c r="A339" t="s">
        <v>485</v>
      </c>
      <c r="B339">
        <v>340108</v>
      </c>
      <c r="C339" t="s">
        <v>481</v>
      </c>
      <c r="D339" t="s">
        <v>101</v>
      </c>
      <c r="E339" t="s">
        <v>765</v>
      </c>
    </row>
    <row r="340" spans="1:5" x14ac:dyDescent="0.25">
      <c r="A340" t="s">
        <v>496</v>
      </c>
      <c r="B340">
        <v>340132</v>
      </c>
      <c r="C340" t="s">
        <v>481</v>
      </c>
      <c r="D340" t="s">
        <v>101</v>
      </c>
      <c r="E340" t="s">
        <v>765</v>
      </c>
    </row>
    <row r="341" spans="1:5" x14ac:dyDescent="0.25">
      <c r="A341" t="s">
        <v>483</v>
      </c>
      <c r="B341">
        <v>340107</v>
      </c>
      <c r="C341" t="s">
        <v>481</v>
      </c>
      <c r="D341" t="s">
        <v>101</v>
      </c>
      <c r="E341" t="s">
        <v>765</v>
      </c>
    </row>
    <row r="342" spans="1:5" x14ac:dyDescent="0.25">
      <c r="A342" t="s">
        <v>484</v>
      </c>
      <c r="B342">
        <v>340110</v>
      </c>
      <c r="C342" t="s">
        <v>481</v>
      </c>
      <c r="D342" t="s">
        <v>101</v>
      </c>
      <c r="E342" t="s">
        <v>765</v>
      </c>
    </row>
    <row r="343" spans="1:5" x14ac:dyDescent="0.25">
      <c r="A343" t="s">
        <v>486</v>
      </c>
      <c r="B343">
        <v>340111</v>
      </c>
      <c r="C343" t="s">
        <v>481</v>
      </c>
      <c r="D343" t="s">
        <v>101</v>
      </c>
      <c r="E343" t="s">
        <v>765</v>
      </c>
    </row>
    <row r="344" spans="1:5" x14ac:dyDescent="0.25">
      <c r="A344" t="s">
        <v>488</v>
      </c>
      <c r="B344">
        <v>340117</v>
      </c>
      <c r="C344" t="s">
        <v>481</v>
      </c>
      <c r="D344" t="s">
        <v>101</v>
      </c>
      <c r="E344" t="s">
        <v>765</v>
      </c>
    </row>
    <row r="345" spans="1:5" x14ac:dyDescent="0.25">
      <c r="A345" t="s">
        <v>492</v>
      </c>
      <c r="B345">
        <v>340120</v>
      </c>
      <c r="C345" t="s">
        <v>481</v>
      </c>
      <c r="D345" t="s">
        <v>101</v>
      </c>
      <c r="E345" t="s">
        <v>765</v>
      </c>
    </row>
    <row r="346" spans="1:5" x14ac:dyDescent="0.25">
      <c r="A346" t="s">
        <v>489</v>
      </c>
      <c r="B346">
        <v>340134</v>
      </c>
      <c r="C346" t="s">
        <v>481</v>
      </c>
      <c r="D346" t="s">
        <v>101</v>
      </c>
      <c r="E346" t="s">
        <v>765</v>
      </c>
    </row>
    <row r="347" spans="1:5" x14ac:dyDescent="0.25">
      <c r="A347" t="s">
        <v>491</v>
      </c>
      <c r="B347">
        <v>340604</v>
      </c>
      <c r="C347" t="s">
        <v>481</v>
      </c>
      <c r="D347" t="s">
        <v>101</v>
      </c>
      <c r="E347" t="s">
        <v>765</v>
      </c>
    </row>
    <row r="348" spans="1:5" x14ac:dyDescent="0.25">
      <c r="A348" t="s">
        <v>494</v>
      </c>
      <c r="B348">
        <v>340125</v>
      </c>
      <c r="C348" t="s">
        <v>481</v>
      </c>
      <c r="D348" t="s">
        <v>101</v>
      </c>
      <c r="E348" t="s">
        <v>765</v>
      </c>
    </row>
    <row r="349" spans="1:5" x14ac:dyDescent="0.25">
      <c r="A349" t="s">
        <v>482</v>
      </c>
      <c r="B349">
        <v>340106</v>
      </c>
      <c r="C349" t="s">
        <v>481</v>
      </c>
      <c r="D349" t="s">
        <v>101</v>
      </c>
      <c r="E349" t="s">
        <v>765</v>
      </c>
    </row>
    <row r="350" spans="1:5" x14ac:dyDescent="0.25">
      <c r="A350" t="s">
        <v>487</v>
      </c>
      <c r="B350">
        <v>340114</v>
      </c>
      <c r="C350" t="s">
        <v>481</v>
      </c>
      <c r="D350" t="s">
        <v>101</v>
      </c>
      <c r="E350" t="s">
        <v>765</v>
      </c>
    </row>
    <row r="351" spans="1:5" x14ac:dyDescent="0.25">
      <c r="A351" t="s">
        <v>490</v>
      </c>
      <c r="B351">
        <v>340118</v>
      </c>
      <c r="C351" t="s">
        <v>481</v>
      </c>
      <c r="D351" t="s">
        <v>101</v>
      </c>
      <c r="E351" t="s">
        <v>765</v>
      </c>
    </row>
    <row r="352" spans="1:5" x14ac:dyDescent="0.25">
      <c r="A352" t="s">
        <v>493</v>
      </c>
      <c r="B352">
        <v>340121</v>
      </c>
      <c r="C352" t="s">
        <v>481</v>
      </c>
      <c r="D352" t="s">
        <v>101</v>
      </c>
      <c r="E352" t="s">
        <v>765</v>
      </c>
    </row>
    <row r="353" spans="1:5" x14ac:dyDescent="0.25">
      <c r="A353" t="s">
        <v>495</v>
      </c>
      <c r="B353">
        <v>340126</v>
      </c>
      <c r="C353" t="s">
        <v>481</v>
      </c>
      <c r="D353" t="s">
        <v>101</v>
      </c>
      <c r="E353" t="s">
        <v>765</v>
      </c>
    </row>
    <row r="354" spans="1:5" x14ac:dyDescent="0.25">
      <c r="A354" t="s">
        <v>497</v>
      </c>
      <c r="B354">
        <v>340135</v>
      </c>
      <c r="C354" t="s">
        <v>481</v>
      </c>
      <c r="D354" t="s">
        <v>101</v>
      </c>
      <c r="E354" t="s">
        <v>765</v>
      </c>
    </row>
    <row r="355" spans="1:5" x14ac:dyDescent="0.25">
      <c r="A355" t="s">
        <v>501</v>
      </c>
      <c r="B355">
        <v>340518</v>
      </c>
      <c r="C355" t="s">
        <v>500</v>
      </c>
      <c r="D355" t="s">
        <v>115</v>
      </c>
      <c r="E355" t="s">
        <v>772</v>
      </c>
    </row>
    <row r="356" spans="1:5" x14ac:dyDescent="0.25">
      <c r="A356" t="s">
        <v>499</v>
      </c>
      <c r="B356">
        <v>340503</v>
      </c>
      <c r="C356" t="s">
        <v>500</v>
      </c>
      <c r="D356" t="s">
        <v>115</v>
      </c>
      <c r="E356" t="s">
        <v>765</v>
      </c>
    </row>
    <row r="357" spans="1:5" x14ac:dyDescent="0.25">
      <c r="A357" t="s">
        <v>821</v>
      </c>
      <c r="B357">
        <v>340519</v>
      </c>
      <c r="C357" t="s">
        <v>502</v>
      </c>
      <c r="D357" t="s">
        <v>115</v>
      </c>
      <c r="E357" t="s">
        <v>772</v>
      </c>
    </row>
    <row r="358" spans="1:5" x14ac:dyDescent="0.25">
      <c r="A358" t="s">
        <v>503</v>
      </c>
      <c r="B358">
        <v>340520</v>
      </c>
      <c r="C358" t="s">
        <v>502</v>
      </c>
      <c r="D358" t="s">
        <v>115</v>
      </c>
      <c r="E358" t="s">
        <v>765</v>
      </c>
    </row>
    <row r="359" spans="1:5" x14ac:dyDescent="0.25">
      <c r="A359" t="s">
        <v>505</v>
      </c>
      <c r="B359">
        <v>340555</v>
      </c>
      <c r="C359" t="s">
        <v>504</v>
      </c>
      <c r="D359" t="s">
        <v>318</v>
      </c>
      <c r="E359" t="s">
        <v>765</v>
      </c>
    </row>
    <row r="360" spans="1:5" x14ac:dyDescent="0.25">
      <c r="A360" t="s">
        <v>506</v>
      </c>
      <c r="B360">
        <v>340557</v>
      </c>
      <c r="C360" t="s">
        <v>504</v>
      </c>
      <c r="D360" t="s">
        <v>318</v>
      </c>
      <c r="E360" t="s">
        <v>765</v>
      </c>
    </row>
    <row r="361" spans="1:5" x14ac:dyDescent="0.25">
      <c r="A361" t="s">
        <v>507</v>
      </c>
      <c r="B361">
        <v>340565</v>
      </c>
      <c r="C361" t="s">
        <v>504</v>
      </c>
      <c r="D361" t="s">
        <v>318</v>
      </c>
      <c r="E361" t="s">
        <v>765</v>
      </c>
    </row>
    <row r="362" spans="1:5" x14ac:dyDescent="0.25">
      <c r="A362" t="s">
        <v>508</v>
      </c>
      <c r="B362">
        <v>340571</v>
      </c>
      <c r="C362" t="s">
        <v>504</v>
      </c>
      <c r="D362" t="s">
        <v>318</v>
      </c>
      <c r="E362" t="s">
        <v>765</v>
      </c>
    </row>
    <row r="363" spans="1:5" x14ac:dyDescent="0.25">
      <c r="A363" t="s">
        <v>509</v>
      </c>
      <c r="B363">
        <v>340572</v>
      </c>
      <c r="C363" t="s">
        <v>504</v>
      </c>
      <c r="D363" t="s">
        <v>318</v>
      </c>
      <c r="E363" t="s">
        <v>765</v>
      </c>
    </row>
    <row r="364" spans="1:5" x14ac:dyDescent="0.25">
      <c r="A364" t="s">
        <v>510</v>
      </c>
      <c r="B364">
        <v>340434</v>
      </c>
      <c r="C364" t="s">
        <v>510</v>
      </c>
      <c r="D364" t="s">
        <v>234</v>
      </c>
      <c r="E364" t="s">
        <v>765</v>
      </c>
    </row>
    <row r="365" spans="1:5" x14ac:dyDescent="0.25">
      <c r="A365" t="s">
        <v>512</v>
      </c>
      <c r="B365">
        <v>340450</v>
      </c>
      <c r="C365" t="s">
        <v>511</v>
      </c>
      <c r="D365" t="s">
        <v>234</v>
      </c>
      <c r="E365" t="s">
        <v>765</v>
      </c>
    </row>
    <row r="366" spans="1:5" x14ac:dyDescent="0.25">
      <c r="A366" t="s">
        <v>513</v>
      </c>
      <c r="B366">
        <v>340453</v>
      </c>
      <c r="C366" t="s">
        <v>511</v>
      </c>
      <c r="D366" t="s">
        <v>234</v>
      </c>
      <c r="E366" t="s">
        <v>765</v>
      </c>
    </row>
    <row r="367" spans="1:5" x14ac:dyDescent="0.25">
      <c r="A367" t="s">
        <v>514</v>
      </c>
      <c r="B367">
        <v>340454</v>
      </c>
      <c r="C367" t="s">
        <v>511</v>
      </c>
      <c r="D367" t="s">
        <v>234</v>
      </c>
      <c r="E367" t="s">
        <v>765</v>
      </c>
    </row>
    <row r="368" spans="1:5" x14ac:dyDescent="0.25">
      <c r="A368" t="s">
        <v>515</v>
      </c>
      <c r="B368">
        <v>340419</v>
      </c>
      <c r="C368" t="s">
        <v>511</v>
      </c>
      <c r="D368" t="s">
        <v>234</v>
      </c>
      <c r="E368" t="s">
        <v>765</v>
      </c>
    </row>
    <row r="369" spans="1:5" x14ac:dyDescent="0.25">
      <c r="A369" t="s">
        <v>516</v>
      </c>
      <c r="B369">
        <v>340426</v>
      </c>
      <c r="C369" t="s">
        <v>511</v>
      </c>
      <c r="D369" t="s">
        <v>234</v>
      </c>
      <c r="E369" t="s">
        <v>765</v>
      </c>
    </row>
    <row r="370" spans="1:5" x14ac:dyDescent="0.25">
      <c r="A370" t="s">
        <v>517</v>
      </c>
      <c r="B370">
        <v>340458</v>
      </c>
      <c r="C370" t="s">
        <v>511</v>
      </c>
      <c r="D370" t="s">
        <v>234</v>
      </c>
      <c r="E370" t="s">
        <v>765</v>
      </c>
    </row>
    <row r="371" spans="1:5" x14ac:dyDescent="0.25">
      <c r="A371" t="s">
        <v>518</v>
      </c>
      <c r="B371">
        <v>340427</v>
      </c>
      <c r="C371" t="s">
        <v>511</v>
      </c>
      <c r="D371" t="s">
        <v>234</v>
      </c>
      <c r="E371" t="s">
        <v>765</v>
      </c>
    </row>
    <row r="372" spans="1:5" x14ac:dyDescent="0.25">
      <c r="A372" t="s">
        <v>519</v>
      </c>
      <c r="B372">
        <v>340470</v>
      </c>
      <c r="C372" t="s">
        <v>511</v>
      </c>
      <c r="D372" t="s">
        <v>234</v>
      </c>
      <c r="E372" t="s">
        <v>765</v>
      </c>
    </row>
    <row r="373" spans="1:5" x14ac:dyDescent="0.25">
      <c r="A373" t="s">
        <v>520</v>
      </c>
      <c r="B373">
        <v>340573</v>
      </c>
      <c r="C373" t="s">
        <v>521</v>
      </c>
      <c r="D373" t="s">
        <v>422</v>
      </c>
      <c r="E373" t="s">
        <v>765</v>
      </c>
    </row>
    <row r="374" spans="1:5" x14ac:dyDescent="0.25">
      <c r="A374" t="s">
        <v>522</v>
      </c>
      <c r="B374">
        <v>340574</v>
      </c>
      <c r="C374" t="s">
        <v>521</v>
      </c>
      <c r="D374" t="s">
        <v>422</v>
      </c>
      <c r="E374" t="s">
        <v>765</v>
      </c>
    </row>
    <row r="375" spans="1:5" x14ac:dyDescent="0.25">
      <c r="A375" t="s">
        <v>525</v>
      </c>
      <c r="B375">
        <v>340584</v>
      </c>
      <c r="C375" t="s">
        <v>521</v>
      </c>
      <c r="D375" t="s">
        <v>422</v>
      </c>
      <c r="E375" t="s">
        <v>765</v>
      </c>
    </row>
    <row r="376" spans="1:5" x14ac:dyDescent="0.25">
      <c r="A376" t="s">
        <v>526</v>
      </c>
      <c r="B376">
        <v>340588</v>
      </c>
      <c r="C376" t="s">
        <v>521</v>
      </c>
      <c r="D376" t="s">
        <v>422</v>
      </c>
      <c r="E376" t="s">
        <v>765</v>
      </c>
    </row>
    <row r="377" spans="1:5" x14ac:dyDescent="0.25">
      <c r="A377" t="s">
        <v>528</v>
      </c>
      <c r="B377">
        <v>340590</v>
      </c>
      <c r="C377" t="s">
        <v>521</v>
      </c>
      <c r="D377" t="s">
        <v>422</v>
      </c>
      <c r="E377" t="s">
        <v>765</v>
      </c>
    </row>
    <row r="378" spans="1:5" x14ac:dyDescent="0.25">
      <c r="A378" t="s">
        <v>530</v>
      </c>
      <c r="B378">
        <v>340594</v>
      </c>
      <c r="C378" t="s">
        <v>521</v>
      </c>
      <c r="D378" t="s">
        <v>422</v>
      </c>
      <c r="E378" t="s">
        <v>765</v>
      </c>
    </row>
    <row r="379" spans="1:5" x14ac:dyDescent="0.25">
      <c r="A379" t="s">
        <v>532</v>
      </c>
      <c r="B379">
        <v>340598</v>
      </c>
      <c r="C379" t="s">
        <v>521</v>
      </c>
      <c r="D379" t="s">
        <v>422</v>
      </c>
      <c r="E379" t="s">
        <v>765</v>
      </c>
    </row>
    <row r="380" spans="1:5" x14ac:dyDescent="0.25">
      <c r="A380" t="s">
        <v>533</v>
      </c>
      <c r="B380">
        <v>340599</v>
      </c>
      <c r="C380" t="s">
        <v>521</v>
      </c>
      <c r="D380" t="s">
        <v>422</v>
      </c>
      <c r="E380" t="s">
        <v>765</v>
      </c>
    </row>
    <row r="381" spans="1:5" x14ac:dyDescent="0.25">
      <c r="A381" t="s">
        <v>524</v>
      </c>
      <c r="B381">
        <v>340581</v>
      </c>
      <c r="C381" t="s">
        <v>521</v>
      </c>
      <c r="D381" t="s">
        <v>422</v>
      </c>
      <c r="E381" t="s">
        <v>765</v>
      </c>
    </row>
    <row r="382" spans="1:5" x14ac:dyDescent="0.25">
      <c r="A382" t="s">
        <v>527</v>
      </c>
      <c r="B382">
        <v>340589</v>
      </c>
      <c r="C382" t="s">
        <v>521</v>
      </c>
      <c r="D382" t="s">
        <v>422</v>
      </c>
      <c r="E382" t="s">
        <v>765</v>
      </c>
    </row>
    <row r="383" spans="1:5" x14ac:dyDescent="0.25">
      <c r="A383" t="s">
        <v>422</v>
      </c>
      <c r="B383">
        <v>340592</v>
      </c>
      <c r="C383" t="s">
        <v>521</v>
      </c>
      <c r="D383" t="s">
        <v>422</v>
      </c>
      <c r="E383" t="s">
        <v>765</v>
      </c>
    </row>
    <row r="384" spans="1:5" x14ac:dyDescent="0.25">
      <c r="A384" t="s">
        <v>534</v>
      </c>
      <c r="B384">
        <v>340600</v>
      </c>
      <c r="C384" t="s">
        <v>521</v>
      </c>
      <c r="D384" t="s">
        <v>422</v>
      </c>
      <c r="E384" t="s">
        <v>765</v>
      </c>
    </row>
    <row r="385" spans="1:5" x14ac:dyDescent="0.25">
      <c r="A385" t="s">
        <v>531</v>
      </c>
      <c r="B385">
        <v>340367</v>
      </c>
      <c r="C385" t="s">
        <v>521</v>
      </c>
      <c r="D385" t="s">
        <v>422</v>
      </c>
      <c r="E385" t="s">
        <v>765</v>
      </c>
    </row>
    <row r="386" spans="1:5" x14ac:dyDescent="0.25">
      <c r="A386" t="s">
        <v>529</v>
      </c>
      <c r="B386">
        <v>340366</v>
      </c>
      <c r="C386" t="s">
        <v>521</v>
      </c>
      <c r="D386" t="s">
        <v>422</v>
      </c>
      <c r="E386" t="s">
        <v>765</v>
      </c>
    </row>
    <row r="387" spans="1:5" x14ac:dyDescent="0.25">
      <c r="A387" t="s">
        <v>523</v>
      </c>
      <c r="B387">
        <v>340529</v>
      </c>
      <c r="C387" t="s">
        <v>521</v>
      </c>
      <c r="D387" t="s">
        <v>422</v>
      </c>
      <c r="E387" t="s">
        <v>765</v>
      </c>
    </row>
    <row r="388" spans="1:5" x14ac:dyDescent="0.25">
      <c r="A388" t="s">
        <v>535</v>
      </c>
      <c r="B388">
        <v>340318</v>
      </c>
      <c r="C388" t="s">
        <v>535</v>
      </c>
      <c r="D388" t="s">
        <v>105</v>
      </c>
      <c r="E388" t="s">
        <v>772</v>
      </c>
    </row>
    <row r="389" spans="1:5" x14ac:dyDescent="0.25">
      <c r="A389" t="s">
        <v>536</v>
      </c>
      <c r="B389">
        <v>340290</v>
      </c>
      <c r="C389" t="s">
        <v>536</v>
      </c>
      <c r="D389" t="s">
        <v>141</v>
      </c>
      <c r="E389" t="s">
        <v>765</v>
      </c>
    </row>
    <row r="390" spans="1:5" x14ac:dyDescent="0.25">
      <c r="A390" t="s">
        <v>822</v>
      </c>
      <c r="B390">
        <v>340429</v>
      </c>
      <c r="C390" t="s">
        <v>537</v>
      </c>
      <c r="D390" t="s">
        <v>234</v>
      </c>
      <c r="E390" t="s">
        <v>765</v>
      </c>
    </row>
    <row r="391" spans="1:5" x14ac:dyDescent="0.25">
      <c r="A391" t="s">
        <v>389</v>
      </c>
      <c r="B391">
        <v>340545</v>
      </c>
      <c r="C391" t="s">
        <v>390</v>
      </c>
      <c r="D391" t="s">
        <v>161</v>
      </c>
      <c r="E391" t="s">
        <v>765</v>
      </c>
    </row>
    <row r="392" spans="1:5" x14ac:dyDescent="0.25">
      <c r="A392" t="s">
        <v>391</v>
      </c>
      <c r="B392">
        <v>340553</v>
      </c>
      <c r="C392" t="s">
        <v>390</v>
      </c>
      <c r="D392" t="s">
        <v>161</v>
      </c>
      <c r="E392" t="s">
        <v>765</v>
      </c>
    </row>
    <row r="393" spans="1:5" x14ac:dyDescent="0.25">
      <c r="A393" t="s">
        <v>434</v>
      </c>
      <c r="B393">
        <v>340548</v>
      </c>
      <c r="C393" t="s">
        <v>390</v>
      </c>
      <c r="D393" t="s">
        <v>161</v>
      </c>
      <c r="E393" t="s">
        <v>765</v>
      </c>
    </row>
    <row r="394" spans="1:5" x14ac:dyDescent="0.25">
      <c r="A394" t="s">
        <v>432</v>
      </c>
      <c r="B394">
        <v>340530</v>
      </c>
      <c r="C394" t="s">
        <v>390</v>
      </c>
      <c r="D394" t="s">
        <v>161</v>
      </c>
      <c r="E394" t="s">
        <v>765</v>
      </c>
    </row>
    <row r="395" spans="1:5" x14ac:dyDescent="0.25">
      <c r="A395" t="s">
        <v>433</v>
      </c>
      <c r="B395">
        <v>340546</v>
      </c>
      <c r="C395" t="s">
        <v>390</v>
      </c>
      <c r="D395" t="s">
        <v>161</v>
      </c>
      <c r="E395" t="s">
        <v>765</v>
      </c>
    </row>
    <row r="396" spans="1:5" x14ac:dyDescent="0.25">
      <c r="A396" t="s">
        <v>823</v>
      </c>
      <c r="B396">
        <v>340320</v>
      </c>
      <c r="C396" t="s">
        <v>543</v>
      </c>
      <c r="D396" t="s">
        <v>105</v>
      </c>
      <c r="E396" t="s">
        <v>772</v>
      </c>
    </row>
    <row r="397" spans="1:5" x14ac:dyDescent="0.25">
      <c r="A397" t="s">
        <v>544</v>
      </c>
      <c r="B397">
        <v>340321</v>
      </c>
      <c r="C397" t="s">
        <v>544</v>
      </c>
      <c r="D397" t="s">
        <v>105</v>
      </c>
      <c r="E397" t="s">
        <v>772</v>
      </c>
    </row>
    <row r="398" spans="1:5" x14ac:dyDescent="0.25">
      <c r="A398" t="s">
        <v>142</v>
      </c>
      <c r="B398">
        <v>340203</v>
      </c>
      <c r="C398" t="s">
        <v>724</v>
      </c>
      <c r="D398" t="s">
        <v>141</v>
      </c>
      <c r="E398" t="s">
        <v>765</v>
      </c>
    </row>
    <row r="399" spans="1:5" x14ac:dyDescent="0.25">
      <c r="A399" t="s">
        <v>140</v>
      </c>
      <c r="B399">
        <v>340201</v>
      </c>
      <c r="C399" t="s">
        <v>724</v>
      </c>
      <c r="D399" t="s">
        <v>141</v>
      </c>
      <c r="E399" t="s">
        <v>765</v>
      </c>
    </row>
    <row r="400" spans="1:5" x14ac:dyDescent="0.25">
      <c r="A400" t="s">
        <v>824</v>
      </c>
      <c r="B400">
        <v>340296</v>
      </c>
      <c r="C400" t="s">
        <v>724</v>
      </c>
      <c r="D400" t="s">
        <v>141</v>
      </c>
      <c r="E400" t="s">
        <v>765</v>
      </c>
    </row>
    <row r="401" spans="1:5" x14ac:dyDescent="0.25">
      <c r="A401" t="s">
        <v>577</v>
      </c>
      <c r="B401">
        <v>340297</v>
      </c>
      <c r="C401" t="s">
        <v>724</v>
      </c>
      <c r="D401" t="s">
        <v>141</v>
      </c>
      <c r="E401" t="s">
        <v>765</v>
      </c>
    </row>
    <row r="402" spans="1:5" x14ac:dyDescent="0.25">
      <c r="A402" t="s">
        <v>546</v>
      </c>
      <c r="B402">
        <v>340384</v>
      </c>
      <c r="C402" t="s">
        <v>545</v>
      </c>
      <c r="D402" t="s">
        <v>199</v>
      </c>
      <c r="E402" t="s">
        <v>765</v>
      </c>
    </row>
    <row r="403" spans="1:5" x14ac:dyDescent="0.25">
      <c r="A403" t="s">
        <v>547</v>
      </c>
      <c r="B403">
        <v>340397</v>
      </c>
      <c r="C403" t="s">
        <v>545</v>
      </c>
      <c r="D403" t="s">
        <v>199</v>
      </c>
      <c r="E403" t="s">
        <v>765</v>
      </c>
    </row>
    <row r="404" spans="1:5" x14ac:dyDescent="0.25">
      <c r="A404" t="s">
        <v>548</v>
      </c>
      <c r="B404">
        <v>340607</v>
      </c>
      <c r="C404" t="s">
        <v>545</v>
      </c>
      <c r="D404" t="s">
        <v>199</v>
      </c>
      <c r="E404" t="s">
        <v>765</v>
      </c>
    </row>
    <row r="405" spans="1:5" x14ac:dyDescent="0.25">
      <c r="A405" t="s">
        <v>549</v>
      </c>
      <c r="B405">
        <v>340608</v>
      </c>
      <c r="C405" t="s">
        <v>545</v>
      </c>
      <c r="D405" t="s">
        <v>199</v>
      </c>
      <c r="E405" t="s">
        <v>765</v>
      </c>
    </row>
    <row r="406" spans="1:5" x14ac:dyDescent="0.25">
      <c r="A406" t="s">
        <v>550</v>
      </c>
      <c r="B406">
        <v>340152</v>
      </c>
      <c r="C406" t="s">
        <v>550</v>
      </c>
      <c r="D406" t="s">
        <v>100</v>
      </c>
      <c r="E406" t="s">
        <v>772</v>
      </c>
    </row>
    <row r="407" spans="1:5" x14ac:dyDescent="0.25">
      <c r="A407" t="s">
        <v>551</v>
      </c>
      <c r="B407">
        <v>340138</v>
      </c>
      <c r="C407" t="s">
        <v>552</v>
      </c>
      <c r="D407" t="s">
        <v>100</v>
      </c>
      <c r="E407" t="s">
        <v>765</v>
      </c>
    </row>
    <row r="408" spans="1:5" x14ac:dyDescent="0.25">
      <c r="A408" t="s">
        <v>557</v>
      </c>
      <c r="B408">
        <v>340150</v>
      </c>
      <c r="C408" t="s">
        <v>552</v>
      </c>
      <c r="D408" t="s">
        <v>100</v>
      </c>
      <c r="E408" t="s">
        <v>765</v>
      </c>
    </row>
    <row r="409" spans="1:5" x14ac:dyDescent="0.25">
      <c r="A409" t="s">
        <v>553</v>
      </c>
      <c r="B409">
        <v>340139</v>
      </c>
      <c r="C409" t="s">
        <v>552</v>
      </c>
      <c r="D409" t="s">
        <v>100</v>
      </c>
      <c r="E409" t="s">
        <v>765</v>
      </c>
    </row>
    <row r="410" spans="1:5" x14ac:dyDescent="0.25">
      <c r="A410" t="s">
        <v>556</v>
      </c>
      <c r="B410">
        <v>340149</v>
      </c>
      <c r="C410" t="s">
        <v>552</v>
      </c>
      <c r="D410" t="s">
        <v>100</v>
      </c>
      <c r="E410" t="s">
        <v>772</v>
      </c>
    </row>
    <row r="411" spans="1:5" x14ac:dyDescent="0.25">
      <c r="A411" t="s">
        <v>555</v>
      </c>
      <c r="B411">
        <v>340143</v>
      </c>
      <c r="C411" t="s">
        <v>552</v>
      </c>
      <c r="D411" t="s">
        <v>100</v>
      </c>
      <c r="E411" t="s">
        <v>765</v>
      </c>
    </row>
    <row r="412" spans="1:5" x14ac:dyDescent="0.25">
      <c r="A412" t="s">
        <v>554</v>
      </c>
      <c r="B412">
        <v>340617</v>
      </c>
      <c r="C412" t="s">
        <v>552</v>
      </c>
      <c r="D412" t="s">
        <v>100</v>
      </c>
      <c r="E412" t="s">
        <v>772</v>
      </c>
    </row>
    <row r="413" spans="1:5" x14ac:dyDescent="0.25">
      <c r="A413" t="s">
        <v>825</v>
      </c>
      <c r="B413">
        <v>340159</v>
      </c>
      <c r="C413" t="s">
        <v>558</v>
      </c>
      <c r="D413" t="s">
        <v>100</v>
      </c>
      <c r="E413" t="s">
        <v>772</v>
      </c>
    </row>
    <row r="414" spans="1:5" x14ac:dyDescent="0.25">
      <c r="A414" t="s">
        <v>559</v>
      </c>
      <c r="B414">
        <v>340417</v>
      </c>
      <c r="C414" t="s">
        <v>560</v>
      </c>
      <c r="D414" t="s">
        <v>234</v>
      </c>
      <c r="E414" t="s">
        <v>765</v>
      </c>
    </row>
    <row r="415" spans="1:5" x14ac:dyDescent="0.25">
      <c r="A415" t="s">
        <v>561</v>
      </c>
      <c r="B415">
        <v>340431</v>
      </c>
      <c r="C415" t="s">
        <v>560</v>
      </c>
      <c r="D415" t="s">
        <v>234</v>
      </c>
      <c r="E415" t="s">
        <v>772</v>
      </c>
    </row>
    <row r="416" spans="1:5" x14ac:dyDescent="0.25">
      <c r="A416" t="s">
        <v>562</v>
      </c>
      <c r="B416">
        <v>340620</v>
      </c>
      <c r="C416" t="s">
        <v>562</v>
      </c>
      <c r="D416" t="s">
        <v>318</v>
      </c>
      <c r="E416" t="s">
        <v>765</v>
      </c>
    </row>
    <row r="417" spans="1:5" x14ac:dyDescent="0.25">
      <c r="A417" t="s">
        <v>563</v>
      </c>
      <c r="B417">
        <v>340467</v>
      </c>
      <c r="C417" t="s">
        <v>563</v>
      </c>
      <c r="D417" t="s">
        <v>199</v>
      </c>
      <c r="E417" t="s">
        <v>765</v>
      </c>
    </row>
    <row r="418" spans="1:5" x14ac:dyDescent="0.25">
      <c r="A418" t="s">
        <v>564</v>
      </c>
      <c r="B418">
        <v>340325</v>
      </c>
      <c r="C418" t="s">
        <v>794</v>
      </c>
      <c r="D418" t="s">
        <v>105</v>
      </c>
      <c r="E418" t="s">
        <v>765</v>
      </c>
    </row>
    <row r="419" spans="1:5" x14ac:dyDescent="0.25">
      <c r="A419" t="s">
        <v>736</v>
      </c>
      <c r="B419" t="s">
        <v>826</v>
      </c>
      <c r="C419" t="s">
        <v>794</v>
      </c>
      <c r="D419" t="s">
        <v>105</v>
      </c>
      <c r="E419" t="s">
        <v>765</v>
      </c>
    </row>
    <row r="420" spans="1:5" x14ac:dyDescent="0.25">
      <c r="A420" t="s">
        <v>570</v>
      </c>
      <c r="B420">
        <v>340241</v>
      </c>
      <c r="C420" t="s">
        <v>565</v>
      </c>
      <c r="D420" t="s">
        <v>144</v>
      </c>
      <c r="E420" t="s">
        <v>765</v>
      </c>
    </row>
    <row r="421" spans="1:5" x14ac:dyDescent="0.25">
      <c r="A421" t="s">
        <v>567</v>
      </c>
      <c r="B421">
        <v>340237</v>
      </c>
      <c r="C421" t="s">
        <v>565</v>
      </c>
      <c r="D421" t="s">
        <v>144</v>
      </c>
      <c r="E421" t="s">
        <v>765</v>
      </c>
    </row>
    <row r="422" spans="1:5" x14ac:dyDescent="0.25">
      <c r="A422" t="s">
        <v>569</v>
      </c>
      <c r="B422">
        <v>340239</v>
      </c>
      <c r="C422" t="s">
        <v>565</v>
      </c>
      <c r="D422" t="s">
        <v>144</v>
      </c>
      <c r="E422" t="s">
        <v>765</v>
      </c>
    </row>
    <row r="423" spans="1:5" x14ac:dyDescent="0.25">
      <c r="A423" t="s">
        <v>571</v>
      </c>
      <c r="B423">
        <v>340242</v>
      </c>
      <c r="C423" t="s">
        <v>565</v>
      </c>
      <c r="D423" t="s">
        <v>144</v>
      </c>
      <c r="E423" t="s">
        <v>765</v>
      </c>
    </row>
    <row r="424" spans="1:5" x14ac:dyDescent="0.25">
      <c r="A424" t="s">
        <v>568</v>
      </c>
      <c r="B424">
        <v>340238</v>
      </c>
      <c r="C424" t="s">
        <v>565</v>
      </c>
      <c r="D424" t="s">
        <v>144</v>
      </c>
      <c r="E424" t="s">
        <v>765</v>
      </c>
    </row>
    <row r="425" spans="1:5" x14ac:dyDescent="0.25">
      <c r="A425" t="s">
        <v>566</v>
      </c>
      <c r="B425">
        <v>340221</v>
      </c>
      <c r="C425" t="s">
        <v>565</v>
      </c>
      <c r="D425" t="s">
        <v>144</v>
      </c>
      <c r="E425" t="s">
        <v>765</v>
      </c>
    </row>
    <row r="426" spans="1:5" x14ac:dyDescent="0.25">
      <c r="A426" t="s">
        <v>572</v>
      </c>
      <c r="B426">
        <v>340368</v>
      </c>
      <c r="C426" t="s">
        <v>572</v>
      </c>
      <c r="D426" t="s">
        <v>107</v>
      </c>
      <c r="E426" t="s">
        <v>765</v>
      </c>
    </row>
    <row r="427" spans="1:5" x14ac:dyDescent="0.25">
      <c r="A427" t="s">
        <v>414</v>
      </c>
      <c r="B427">
        <v>340492</v>
      </c>
      <c r="C427" t="s">
        <v>414</v>
      </c>
      <c r="D427" t="s">
        <v>309</v>
      </c>
      <c r="E427" t="s">
        <v>772</v>
      </c>
    </row>
    <row r="428" spans="1:5" x14ac:dyDescent="0.25">
      <c r="A428" t="s">
        <v>578</v>
      </c>
      <c r="B428">
        <v>340160</v>
      </c>
      <c r="C428" t="s">
        <v>578</v>
      </c>
      <c r="D428" t="s">
        <v>100</v>
      </c>
      <c r="E428" t="s">
        <v>772</v>
      </c>
    </row>
    <row r="429" spans="1:5" x14ac:dyDescent="0.25">
      <c r="A429" t="s">
        <v>303</v>
      </c>
      <c r="B429">
        <v>340449</v>
      </c>
      <c r="C429" t="s">
        <v>304</v>
      </c>
      <c r="D429" t="s">
        <v>107</v>
      </c>
      <c r="E429" t="s">
        <v>765</v>
      </c>
    </row>
    <row r="430" spans="1:5" x14ac:dyDescent="0.25">
      <c r="A430" t="s">
        <v>305</v>
      </c>
      <c r="B430">
        <v>340622</v>
      </c>
      <c r="C430" t="s">
        <v>304</v>
      </c>
      <c r="D430" t="s">
        <v>107</v>
      </c>
      <c r="E430" t="s">
        <v>765</v>
      </c>
    </row>
    <row r="431" spans="1:5" x14ac:dyDescent="0.25">
      <c r="A431" t="s">
        <v>306</v>
      </c>
      <c r="B431">
        <v>340619</v>
      </c>
      <c r="C431" t="s">
        <v>304</v>
      </c>
      <c r="D431" t="s">
        <v>107</v>
      </c>
      <c r="E431" t="s">
        <v>765</v>
      </c>
    </row>
  </sheetData>
  <sheetProtection algorithmName="SHA-512" hashValue="0rY8x4QAhAH4PmULS/f7QSpwuo8SUcLr0uy22lzqKz095W1INyjd8x32Smm0RxhGMl/s8pHThOdoSOiXj5v0SQ==" saltValue="q2a/7PuQGHqbLmT501ieZg==" spinCount="100000" sheet="1" objects="1" scenarios="1"/>
  <autoFilter ref="A1:I431" xr:uid="{DA9E229B-734B-4CE0-9F3C-419C1A306556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689D-4E3E-42FC-BBE4-883C55213D10}">
  <sheetPr>
    <tabColor rgb="FFC00000"/>
  </sheetPr>
  <dimension ref="A1:E64"/>
  <sheetViews>
    <sheetView topLeftCell="A19" workbookViewId="0">
      <selection activeCell="G26" sqref="G26"/>
    </sheetView>
  </sheetViews>
  <sheetFormatPr defaultRowHeight="16" x14ac:dyDescent="0.5"/>
  <cols>
    <col min="1" max="1" width="89" style="50" bestFit="1" customWidth="1"/>
    <col min="2" max="2" width="5" style="50" bestFit="1" customWidth="1"/>
    <col min="3" max="3" width="5.26953125" style="50" bestFit="1" customWidth="1"/>
    <col min="4" max="4" width="5.81640625" style="50" bestFit="1" customWidth="1"/>
    <col min="5" max="5" width="9.1796875" style="50"/>
  </cols>
  <sheetData>
    <row r="1" spans="1:4" x14ac:dyDescent="0.5">
      <c r="A1" s="49" t="s">
        <v>737</v>
      </c>
      <c r="B1" s="49" t="s">
        <v>27</v>
      </c>
      <c r="C1" s="49" t="s">
        <v>26</v>
      </c>
      <c r="D1" s="49" t="s">
        <v>28</v>
      </c>
    </row>
    <row r="2" spans="1:4" x14ac:dyDescent="0.5">
      <c r="A2" s="51" t="s">
        <v>14</v>
      </c>
      <c r="D2" s="49"/>
    </row>
    <row r="3" spans="1:4" x14ac:dyDescent="0.5">
      <c r="A3" s="52" t="s">
        <v>54</v>
      </c>
      <c r="B3" s="53">
        <v>0</v>
      </c>
      <c r="C3" s="53">
        <v>16</v>
      </c>
      <c r="D3" s="49">
        <v>16</v>
      </c>
    </row>
    <row r="4" spans="1:4" x14ac:dyDescent="0.5">
      <c r="A4" s="54" t="s">
        <v>738</v>
      </c>
      <c r="B4" s="52">
        <v>0</v>
      </c>
      <c r="C4" s="52">
        <v>16</v>
      </c>
      <c r="D4" s="49">
        <v>16</v>
      </c>
    </row>
    <row r="5" spans="1:4" x14ac:dyDescent="0.5">
      <c r="A5" s="51" t="s">
        <v>0</v>
      </c>
      <c r="B5" s="53"/>
      <c r="C5" s="53"/>
      <c r="D5" s="49"/>
    </row>
    <row r="6" spans="1:4" x14ac:dyDescent="0.5">
      <c r="A6" s="52" t="s">
        <v>1</v>
      </c>
      <c r="B6" s="52">
        <v>0</v>
      </c>
      <c r="C6" s="55">
        <v>32</v>
      </c>
      <c r="D6" s="49">
        <v>32</v>
      </c>
    </row>
    <row r="7" spans="1:4" x14ac:dyDescent="0.5">
      <c r="A7" s="52" t="s">
        <v>2</v>
      </c>
      <c r="B7" s="52">
        <v>0</v>
      </c>
      <c r="C7" s="55">
        <v>16</v>
      </c>
      <c r="D7" s="49">
        <v>16</v>
      </c>
    </row>
    <row r="8" spans="1:4" x14ac:dyDescent="0.5">
      <c r="A8" s="52" t="s">
        <v>3</v>
      </c>
      <c r="B8" s="52">
        <v>218</v>
      </c>
      <c r="C8" s="55">
        <v>262</v>
      </c>
      <c r="D8" s="49">
        <v>480</v>
      </c>
    </row>
    <row r="9" spans="1:4" x14ac:dyDescent="0.5">
      <c r="A9" s="51" t="s">
        <v>739</v>
      </c>
      <c r="B9" s="53"/>
      <c r="C9" s="53"/>
      <c r="D9" s="49"/>
    </row>
    <row r="10" spans="1:4" x14ac:dyDescent="0.5">
      <c r="A10" s="52" t="s">
        <v>22</v>
      </c>
      <c r="B10" s="52"/>
      <c r="C10" s="52"/>
      <c r="D10" s="49"/>
    </row>
    <row r="11" spans="1:4" x14ac:dyDescent="0.5">
      <c r="A11" s="56" t="s">
        <v>11</v>
      </c>
      <c r="B11" s="52">
        <v>0</v>
      </c>
      <c r="C11" s="52">
        <v>32</v>
      </c>
      <c r="D11" s="49">
        <v>32</v>
      </c>
    </row>
    <row r="12" spans="1:4" x14ac:dyDescent="0.5">
      <c r="A12" s="57" t="s">
        <v>12</v>
      </c>
      <c r="B12" s="52">
        <v>0</v>
      </c>
      <c r="C12" s="52">
        <v>32</v>
      </c>
      <c r="D12" s="49">
        <v>32</v>
      </c>
    </row>
    <row r="13" spans="1:4" x14ac:dyDescent="0.5">
      <c r="A13" s="52" t="s">
        <v>23</v>
      </c>
      <c r="B13" s="52"/>
      <c r="C13" s="52"/>
      <c r="D13" s="49"/>
    </row>
    <row r="14" spans="1:4" x14ac:dyDescent="0.5">
      <c r="A14" s="56" t="s">
        <v>11</v>
      </c>
      <c r="B14" s="52">
        <v>0</v>
      </c>
      <c r="C14" s="52">
        <v>32</v>
      </c>
      <c r="D14" s="49">
        <v>32</v>
      </c>
    </row>
    <row r="15" spans="1:4" x14ac:dyDescent="0.5">
      <c r="A15" s="56" t="s">
        <v>12</v>
      </c>
      <c r="B15" s="52">
        <v>0</v>
      </c>
      <c r="C15" s="52">
        <v>32</v>
      </c>
      <c r="D15" s="49">
        <v>32</v>
      </c>
    </row>
    <row r="16" spans="1:4" x14ac:dyDescent="0.5">
      <c r="A16" s="55" t="s">
        <v>24</v>
      </c>
      <c r="B16" s="52">
        <v>0</v>
      </c>
      <c r="C16" s="52">
        <v>16</v>
      </c>
      <c r="D16" s="49">
        <v>16</v>
      </c>
    </row>
    <row r="17" spans="1:5" ht="32" x14ac:dyDescent="0.5">
      <c r="A17" s="52" t="s">
        <v>740</v>
      </c>
      <c r="B17" s="52">
        <v>0</v>
      </c>
      <c r="C17" s="52">
        <v>0</v>
      </c>
      <c r="D17" s="49">
        <v>0</v>
      </c>
    </row>
    <row r="18" spans="1:5" x14ac:dyDescent="0.5">
      <c r="A18" s="52" t="s">
        <v>13</v>
      </c>
      <c r="B18" s="52">
        <v>0</v>
      </c>
      <c r="C18" s="52">
        <v>16</v>
      </c>
      <c r="D18" s="49">
        <v>16</v>
      </c>
    </row>
    <row r="19" spans="1:5" x14ac:dyDescent="0.5">
      <c r="A19" s="51" t="s">
        <v>741</v>
      </c>
      <c r="B19" s="52"/>
      <c r="C19" s="55"/>
      <c r="D19" s="49"/>
    </row>
    <row r="20" spans="1:5" x14ac:dyDescent="0.5">
      <c r="A20" s="58" t="s">
        <v>16</v>
      </c>
      <c r="C20" s="55"/>
      <c r="D20" s="49"/>
    </row>
    <row r="21" spans="1:5" x14ac:dyDescent="0.5">
      <c r="A21" s="54" t="s">
        <v>20</v>
      </c>
      <c r="B21" s="52">
        <v>112</v>
      </c>
      <c r="C21" s="53">
        <v>94</v>
      </c>
      <c r="D21" s="49">
        <v>206</v>
      </c>
    </row>
    <row r="22" spans="1:5" x14ac:dyDescent="0.5">
      <c r="A22" s="52" t="s">
        <v>75</v>
      </c>
      <c r="B22" s="53">
        <v>15</v>
      </c>
      <c r="C22" s="52">
        <v>316</v>
      </c>
      <c r="D22" s="49">
        <v>331</v>
      </c>
    </row>
    <row r="23" spans="1:5" ht="32" x14ac:dyDescent="0.5">
      <c r="A23" s="52" t="s">
        <v>79</v>
      </c>
      <c r="B23" s="52">
        <v>15</v>
      </c>
      <c r="C23" s="52">
        <v>128</v>
      </c>
      <c r="D23" s="49">
        <v>143</v>
      </c>
    </row>
    <row r="24" spans="1:5" ht="32" x14ac:dyDescent="0.5">
      <c r="A24" s="52" t="s">
        <v>78</v>
      </c>
      <c r="B24" s="52">
        <v>30</v>
      </c>
      <c r="C24" s="52">
        <v>0</v>
      </c>
      <c r="D24" s="49">
        <v>30</v>
      </c>
    </row>
    <row r="25" spans="1:5" x14ac:dyDescent="0.5">
      <c r="A25" s="52" t="s">
        <v>17</v>
      </c>
      <c r="B25" s="52">
        <v>30</v>
      </c>
      <c r="C25" s="52">
        <v>0</v>
      </c>
      <c r="D25" s="49">
        <v>30</v>
      </c>
    </row>
    <row r="26" spans="1:5" x14ac:dyDescent="0.5">
      <c r="A26" s="52" t="s">
        <v>18</v>
      </c>
      <c r="B26" s="52">
        <v>44</v>
      </c>
      <c r="C26" s="52">
        <v>316</v>
      </c>
      <c r="D26" s="49">
        <v>360</v>
      </c>
    </row>
    <row r="27" spans="1:5" x14ac:dyDescent="0.5">
      <c r="A27" s="52" t="s">
        <v>19</v>
      </c>
      <c r="B27" s="52">
        <v>44</v>
      </c>
      <c r="C27" s="52">
        <v>128</v>
      </c>
      <c r="D27" s="49">
        <v>172</v>
      </c>
    </row>
    <row r="28" spans="1:5" x14ac:dyDescent="0.5">
      <c r="A28" s="52" t="s">
        <v>80</v>
      </c>
      <c r="B28" s="52">
        <v>58</v>
      </c>
      <c r="C28" s="52">
        <v>16</v>
      </c>
      <c r="D28" s="49">
        <v>74</v>
      </c>
    </row>
    <row r="29" spans="1:5" x14ac:dyDescent="0.5">
      <c r="A29" s="58" t="s">
        <v>742</v>
      </c>
      <c r="B29" s="53"/>
      <c r="C29" s="53"/>
      <c r="D29" s="49"/>
    </row>
    <row r="30" spans="1:5" x14ac:dyDescent="0.5">
      <c r="A30" s="52" t="s">
        <v>743</v>
      </c>
      <c r="B30" s="52">
        <v>112</v>
      </c>
      <c r="C30" s="52">
        <v>316</v>
      </c>
      <c r="D30" s="49">
        <v>428</v>
      </c>
    </row>
    <row r="31" spans="1:5" x14ac:dyDescent="0.5">
      <c r="A31" s="52" t="s">
        <v>744</v>
      </c>
      <c r="B31" s="52">
        <v>112</v>
      </c>
      <c r="C31" s="52">
        <v>128</v>
      </c>
      <c r="D31" s="49">
        <v>240</v>
      </c>
    </row>
    <row r="32" spans="1:5" ht="32" x14ac:dyDescent="0.5">
      <c r="A32" s="52" t="s">
        <v>745</v>
      </c>
      <c r="B32" s="52">
        <v>206</v>
      </c>
      <c r="C32" s="52">
        <v>0</v>
      </c>
      <c r="D32" s="49">
        <v>206</v>
      </c>
      <c r="E32" s="59"/>
    </row>
    <row r="33" spans="1:5" x14ac:dyDescent="0.5">
      <c r="A33" s="60" t="s">
        <v>746</v>
      </c>
      <c r="B33" s="52">
        <v>206</v>
      </c>
      <c r="C33" s="52">
        <v>0</v>
      </c>
      <c r="D33" s="49">
        <v>206</v>
      </c>
      <c r="E33" s="59" t="s">
        <v>747</v>
      </c>
    </row>
    <row r="34" spans="1:5" x14ac:dyDescent="0.5">
      <c r="A34" s="52" t="s">
        <v>748</v>
      </c>
      <c r="B34" s="52">
        <v>30</v>
      </c>
      <c r="C34" s="52">
        <v>0</v>
      </c>
      <c r="D34" s="49">
        <v>30</v>
      </c>
    </row>
    <row r="35" spans="1:5" x14ac:dyDescent="0.5">
      <c r="A35" s="52" t="s">
        <v>749</v>
      </c>
      <c r="B35" s="52">
        <v>44</v>
      </c>
      <c r="C35" s="52">
        <v>316</v>
      </c>
      <c r="D35" s="49">
        <v>360</v>
      </c>
    </row>
    <row r="36" spans="1:5" x14ac:dyDescent="0.5">
      <c r="A36" s="52" t="s">
        <v>750</v>
      </c>
      <c r="B36" s="52">
        <v>44</v>
      </c>
      <c r="C36" s="52">
        <v>128</v>
      </c>
      <c r="D36" s="49">
        <v>172</v>
      </c>
    </row>
    <row r="37" spans="1:5" x14ac:dyDescent="0.5">
      <c r="A37" s="52" t="s">
        <v>713</v>
      </c>
      <c r="B37" s="52">
        <v>30</v>
      </c>
      <c r="C37" s="52">
        <v>0</v>
      </c>
      <c r="D37" s="49">
        <v>30</v>
      </c>
    </row>
    <row r="38" spans="1:5" x14ac:dyDescent="0.5">
      <c r="A38" s="58" t="s">
        <v>5</v>
      </c>
      <c r="B38" s="52"/>
      <c r="C38" s="52"/>
      <c r="D38" s="49"/>
    </row>
    <row r="39" spans="1:5" x14ac:dyDescent="0.5">
      <c r="A39" s="52" t="s">
        <v>34</v>
      </c>
      <c r="B39" s="52">
        <v>0</v>
      </c>
      <c r="C39" s="52">
        <v>16</v>
      </c>
      <c r="D39" s="49">
        <v>16</v>
      </c>
    </row>
    <row r="40" spans="1:5" x14ac:dyDescent="0.5">
      <c r="A40" s="51" t="s">
        <v>6</v>
      </c>
      <c r="B40" s="53"/>
      <c r="C40" s="53"/>
      <c r="D40" s="49"/>
    </row>
    <row r="41" spans="1:5" x14ac:dyDescent="0.5">
      <c r="A41" s="52" t="s">
        <v>7</v>
      </c>
      <c r="B41" s="52">
        <v>15</v>
      </c>
      <c r="C41" s="52">
        <v>34</v>
      </c>
      <c r="D41" s="49">
        <v>49</v>
      </c>
    </row>
    <row r="42" spans="1:5" x14ac:dyDescent="0.5">
      <c r="A42" s="52" t="s">
        <v>85</v>
      </c>
      <c r="B42" s="52">
        <v>15</v>
      </c>
      <c r="C42" s="52">
        <v>64</v>
      </c>
      <c r="D42" s="49">
        <v>79</v>
      </c>
    </row>
    <row r="43" spans="1:5" x14ac:dyDescent="0.5">
      <c r="A43" s="52" t="s">
        <v>9</v>
      </c>
      <c r="B43" s="52">
        <v>15</v>
      </c>
      <c r="C43" s="52">
        <v>135</v>
      </c>
      <c r="D43" s="49">
        <v>150</v>
      </c>
    </row>
    <row r="44" spans="1:5" x14ac:dyDescent="0.5">
      <c r="A44" s="52" t="s">
        <v>10</v>
      </c>
      <c r="B44" s="52">
        <v>15</v>
      </c>
      <c r="C44" s="52">
        <v>16</v>
      </c>
      <c r="D44" s="49">
        <v>31</v>
      </c>
    </row>
    <row r="46" spans="1:5" x14ac:dyDescent="0.5">
      <c r="A46" s="51" t="s">
        <v>739</v>
      </c>
    </row>
    <row r="47" spans="1:5" x14ac:dyDescent="0.5">
      <c r="A47" s="60" t="s">
        <v>751</v>
      </c>
      <c r="B47" s="52">
        <v>0</v>
      </c>
      <c r="C47" s="52">
        <v>32</v>
      </c>
      <c r="D47" s="49">
        <v>32</v>
      </c>
    </row>
    <row r="48" spans="1:5" x14ac:dyDescent="0.5">
      <c r="A48" s="60" t="s">
        <v>752</v>
      </c>
      <c r="B48" s="52">
        <v>0</v>
      </c>
      <c r="C48" s="52">
        <v>32</v>
      </c>
      <c r="D48" s="49">
        <v>32</v>
      </c>
    </row>
    <row r="49" spans="1:4" x14ac:dyDescent="0.5">
      <c r="A49" s="60" t="s">
        <v>753</v>
      </c>
      <c r="B49" s="52">
        <v>0</v>
      </c>
      <c r="C49" s="52">
        <v>16</v>
      </c>
      <c r="D49" s="49">
        <v>16</v>
      </c>
    </row>
    <row r="50" spans="1:4" x14ac:dyDescent="0.5">
      <c r="B50" s="59">
        <v>1410</v>
      </c>
      <c r="C50" s="59">
        <v>2733</v>
      </c>
      <c r="D50" s="59">
        <v>4143</v>
      </c>
    </row>
    <row r="51" spans="1:4" x14ac:dyDescent="0.5">
      <c r="A51" s="50" t="s">
        <v>754</v>
      </c>
      <c r="B51" s="59">
        <v>0</v>
      </c>
      <c r="C51" s="59">
        <v>11</v>
      </c>
      <c r="D51" s="59">
        <v>11</v>
      </c>
    </row>
    <row r="52" spans="1:4" x14ac:dyDescent="0.5">
      <c r="A52" s="50" t="s">
        <v>755</v>
      </c>
    </row>
    <row r="53" spans="1:4" x14ac:dyDescent="0.5">
      <c r="A53" s="50" t="s">
        <v>756</v>
      </c>
      <c r="B53" s="52">
        <v>206</v>
      </c>
      <c r="C53" s="52">
        <v>0</v>
      </c>
      <c r="D53" s="49">
        <v>206</v>
      </c>
    </row>
    <row r="54" spans="1:4" x14ac:dyDescent="0.5">
      <c r="A54" s="50" t="s">
        <v>757</v>
      </c>
      <c r="B54" s="52">
        <v>0</v>
      </c>
      <c r="C54" s="52">
        <v>32</v>
      </c>
      <c r="D54" s="49">
        <v>32</v>
      </c>
    </row>
    <row r="55" spans="1:4" x14ac:dyDescent="0.5">
      <c r="A55" s="50" t="s">
        <v>758</v>
      </c>
      <c r="C55" s="50">
        <v>16</v>
      </c>
      <c r="D55" s="50">
        <v>16</v>
      </c>
    </row>
    <row r="57" spans="1:4" x14ac:dyDescent="0.5">
      <c r="B57" s="59">
        <v>206</v>
      </c>
      <c r="C57" s="59">
        <v>48</v>
      </c>
      <c r="D57" s="59">
        <v>254</v>
      </c>
    </row>
    <row r="60" spans="1:4" ht="16.5" thickBot="1" x14ac:dyDescent="0.55000000000000004">
      <c r="A60" s="50" t="s">
        <v>759</v>
      </c>
      <c r="B60" s="61">
        <v>1204</v>
      </c>
      <c r="C60" s="61">
        <v>2696</v>
      </c>
      <c r="D60" s="61">
        <v>3900</v>
      </c>
    </row>
    <row r="61" spans="1:4" ht="16.5" thickTop="1" x14ac:dyDescent="0.5"/>
    <row r="62" spans="1:4" ht="16.5" thickBot="1" x14ac:dyDescent="0.55000000000000004">
      <c r="A62" s="50" t="s">
        <v>760</v>
      </c>
      <c r="B62" s="62">
        <v>1172</v>
      </c>
      <c r="C62" s="62">
        <v>2728</v>
      </c>
      <c r="D62" s="62">
        <v>3900</v>
      </c>
    </row>
    <row r="63" spans="1:4" ht="16.5" thickTop="1" x14ac:dyDescent="0.5">
      <c r="A63" s="50" t="s">
        <v>761</v>
      </c>
      <c r="B63" s="1">
        <v>32</v>
      </c>
      <c r="C63" s="1">
        <v>-32</v>
      </c>
      <c r="D63" s="1">
        <v>0</v>
      </c>
    </row>
    <row r="64" spans="1:4" x14ac:dyDescent="0.5">
      <c r="B64" s="50" t="s">
        <v>762</v>
      </c>
    </row>
  </sheetData>
  <sheetProtection algorithmName="SHA-512" hashValue="b8A80fi8n2+V4Trh+V7AIsRjUXZduTfukbliDMJoLFa335dmigAFYPdW/e5ep52DB+OxNnyg3D5O9UqztYjWgw==" saltValue="MfQnmdiKveuu+GFmt8De+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0035-4F01-4961-83B4-6F450915535C}">
  <sheetPr>
    <tabColor rgb="FFC00000"/>
  </sheetPr>
  <dimension ref="A1:EC141"/>
  <sheetViews>
    <sheetView workbookViewId="0">
      <selection activeCell="G26" sqref="G26"/>
    </sheetView>
  </sheetViews>
  <sheetFormatPr defaultRowHeight="12.5" x14ac:dyDescent="0.25"/>
  <cols>
    <col min="1" max="1" width="65.453125" bestFit="1" customWidth="1"/>
    <col min="2" max="2" width="35.453125" bestFit="1" customWidth="1"/>
    <col min="3" max="3" width="8" bestFit="1" customWidth="1"/>
    <col min="4" max="4" width="9.26953125" bestFit="1" customWidth="1"/>
    <col min="5" max="5" width="26.26953125" bestFit="1" customWidth="1"/>
    <col min="6" max="7" width="14.7265625" bestFit="1" customWidth="1"/>
    <col min="8" max="8" width="8.7265625" bestFit="1" customWidth="1"/>
    <col min="9" max="9" width="30.26953125" bestFit="1" customWidth="1"/>
    <col min="10" max="10" width="12.26953125" bestFit="1" customWidth="1"/>
    <col min="11" max="11" width="46.7265625" bestFit="1" customWidth="1"/>
    <col min="12" max="12" width="22.7265625" bestFit="1" customWidth="1"/>
    <col min="13" max="13" width="19.453125" bestFit="1" customWidth="1"/>
    <col min="14" max="14" width="19.7265625" bestFit="1" customWidth="1"/>
    <col min="15" max="15" width="41.26953125" bestFit="1" customWidth="1"/>
    <col min="16" max="16" width="10.7265625" bestFit="1" customWidth="1"/>
    <col min="17" max="17" width="14.1796875" bestFit="1" customWidth="1"/>
    <col min="18" max="18" width="7.453125" bestFit="1" customWidth="1"/>
    <col min="19" max="19" width="10.26953125" bestFit="1" customWidth="1"/>
    <col min="20" max="20" width="46.7265625" bestFit="1" customWidth="1"/>
    <col min="21" max="21" width="54.26953125" bestFit="1" customWidth="1"/>
    <col min="22" max="22" width="16.81640625" bestFit="1" customWidth="1"/>
    <col min="23" max="23" width="25.7265625" bestFit="1" customWidth="1"/>
    <col min="24" max="24" width="12.7265625" bestFit="1" customWidth="1"/>
    <col min="25" max="25" width="13.7265625" bestFit="1" customWidth="1"/>
    <col min="26" max="26" width="19.81640625" bestFit="1" customWidth="1"/>
    <col min="27" max="27" width="12" bestFit="1" customWidth="1"/>
    <col min="28" max="28" width="43.81640625" bestFit="1" customWidth="1"/>
    <col min="29" max="29" width="6.26953125" bestFit="1" customWidth="1"/>
    <col min="30" max="30" width="17.26953125" bestFit="1" customWidth="1"/>
    <col min="31" max="31" width="9.26953125" bestFit="1" customWidth="1"/>
    <col min="32" max="32" width="14.453125" bestFit="1" customWidth="1"/>
    <col min="33" max="33" width="6.7265625" bestFit="1" customWidth="1"/>
    <col min="34" max="34" width="11.26953125" bestFit="1" customWidth="1"/>
    <col min="35" max="35" width="64" bestFit="1" customWidth="1"/>
    <col min="36" max="36" width="10" bestFit="1" customWidth="1"/>
    <col min="37" max="37" width="24.81640625" bestFit="1" customWidth="1"/>
    <col min="38" max="38" width="14.54296875" bestFit="1" customWidth="1"/>
    <col min="39" max="39" width="29.7265625" bestFit="1" customWidth="1"/>
    <col min="40" max="40" width="19.81640625" bestFit="1" customWidth="1"/>
    <col min="41" max="41" width="12.1796875" bestFit="1" customWidth="1"/>
    <col min="42" max="42" width="14.1796875" bestFit="1" customWidth="1"/>
    <col min="43" max="43" width="14.26953125" bestFit="1" customWidth="1"/>
    <col min="44" max="44" width="31.1796875" bestFit="1" customWidth="1"/>
    <col min="45" max="45" width="15.7265625" bestFit="1" customWidth="1"/>
    <col min="46" max="46" width="10.7265625" bestFit="1" customWidth="1"/>
    <col min="47" max="47" width="10" bestFit="1" customWidth="1"/>
    <col min="48" max="48" width="29.1796875" bestFit="1" customWidth="1"/>
    <col min="49" max="49" width="35.7265625" bestFit="1" customWidth="1"/>
    <col min="50" max="50" width="18.54296875" bestFit="1" customWidth="1"/>
    <col min="51" max="51" width="11.81640625" bestFit="1" customWidth="1"/>
    <col min="52" max="52" width="20.1796875" bestFit="1" customWidth="1"/>
    <col min="53" max="53" width="30.7265625" bestFit="1" customWidth="1"/>
    <col min="54" max="54" width="6" bestFit="1" customWidth="1"/>
    <col min="55" max="55" width="8.26953125" bestFit="1" customWidth="1"/>
    <col min="56" max="56" width="21.453125" bestFit="1" customWidth="1"/>
    <col min="57" max="57" width="20.26953125" bestFit="1" customWidth="1"/>
    <col min="58" max="58" width="17.26953125" bestFit="1" customWidth="1"/>
    <col min="59" max="59" width="11.26953125" bestFit="1" customWidth="1"/>
    <col min="60" max="60" width="11.1796875" bestFit="1" customWidth="1"/>
    <col min="61" max="61" width="7.7265625" bestFit="1" customWidth="1"/>
    <col min="62" max="62" width="7.453125" bestFit="1" customWidth="1"/>
    <col min="63" max="63" width="9" bestFit="1" customWidth="1"/>
    <col min="64" max="64" width="37.1796875" bestFit="1" customWidth="1"/>
    <col min="65" max="65" width="42.453125" bestFit="1" customWidth="1"/>
    <col min="66" max="66" width="12.26953125" bestFit="1" customWidth="1"/>
    <col min="67" max="67" width="47.54296875" bestFit="1" customWidth="1"/>
    <col min="68" max="68" width="31" bestFit="1" customWidth="1"/>
    <col min="69" max="69" width="46.1796875" bestFit="1" customWidth="1"/>
    <col min="70" max="70" width="16.453125" bestFit="1" customWidth="1"/>
    <col min="71" max="71" width="7.453125" bestFit="1" customWidth="1"/>
    <col min="72" max="72" width="7.26953125" bestFit="1" customWidth="1"/>
    <col min="73" max="73" width="15.81640625" bestFit="1" customWidth="1"/>
    <col min="74" max="74" width="49" bestFit="1" customWidth="1"/>
    <col min="75" max="75" width="56.7265625" bestFit="1" customWidth="1"/>
    <col min="76" max="76" width="40.26953125" bestFit="1" customWidth="1"/>
    <col min="77" max="77" width="24" bestFit="1" customWidth="1"/>
    <col min="78" max="78" width="19.7265625" bestFit="1" customWidth="1"/>
    <col min="79" max="79" width="40.7265625" bestFit="1" customWidth="1"/>
    <col min="80" max="80" width="12.54296875" bestFit="1" customWidth="1"/>
    <col min="81" max="81" width="24" bestFit="1" customWidth="1"/>
    <col min="82" max="82" width="8.26953125" bestFit="1" customWidth="1"/>
    <col min="84" max="84" width="10.26953125" bestFit="1" customWidth="1"/>
    <col min="85" max="85" width="18.54296875" bestFit="1" customWidth="1"/>
    <col min="86" max="86" width="19.54296875" bestFit="1" customWidth="1"/>
    <col min="87" max="87" width="13.26953125" bestFit="1" customWidth="1"/>
    <col min="88" max="88" width="49.26953125" bestFit="1" customWidth="1"/>
    <col min="89" max="89" width="37.7265625" bestFit="1" customWidth="1"/>
    <col min="90" max="90" width="16.453125" bestFit="1" customWidth="1"/>
    <col min="91" max="91" width="31.26953125" bestFit="1" customWidth="1"/>
    <col min="92" max="92" width="9.54296875" bestFit="1" customWidth="1"/>
    <col min="93" max="93" width="10.7265625" bestFit="1" customWidth="1"/>
    <col min="94" max="94" width="42.81640625" bestFit="1" customWidth="1"/>
    <col min="95" max="95" width="48.7265625" bestFit="1" customWidth="1"/>
    <col min="96" max="96" width="19.1796875" bestFit="1" customWidth="1"/>
    <col min="97" max="97" width="47.7265625" bestFit="1" customWidth="1"/>
    <col min="98" max="98" width="8.26953125" bestFit="1" customWidth="1"/>
    <col min="99" max="99" width="9.54296875" bestFit="1" customWidth="1"/>
    <col min="100" max="100" width="13.7265625" bestFit="1" customWidth="1"/>
    <col min="101" max="101" width="9.453125" bestFit="1" customWidth="1"/>
    <col min="102" max="102" width="13.81640625" bestFit="1" customWidth="1"/>
    <col min="103" max="103" width="40.81640625" bestFit="1" customWidth="1"/>
    <col min="104" max="104" width="19.7265625" bestFit="1" customWidth="1"/>
    <col min="105" max="105" width="11.7265625" bestFit="1" customWidth="1"/>
    <col min="106" max="106" width="12" bestFit="1" customWidth="1"/>
    <col min="107" max="107" width="27.453125" bestFit="1" customWidth="1"/>
    <col min="108" max="108" width="34.26953125" bestFit="1" customWidth="1"/>
    <col min="109" max="109" width="12.1796875" bestFit="1" customWidth="1"/>
    <col min="110" max="110" width="10.7265625" bestFit="1" customWidth="1"/>
    <col min="111" max="111" width="22.453125" bestFit="1" customWidth="1"/>
    <col min="112" max="112" width="13.7265625" bestFit="1" customWidth="1"/>
    <col min="113" max="113" width="8.1796875" bestFit="1" customWidth="1"/>
    <col min="114" max="114" width="9" bestFit="1" customWidth="1"/>
    <col min="115" max="115" width="22.7265625" bestFit="1" customWidth="1"/>
    <col min="116" max="116" width="11.453125" bestFit="1" customWidth="1"/>
    <col min="117" max="117" width="11" bestFit="1" customWidth="1"/>
    <col min="118" max="118" width="10.7265625" bestFit="1" customWidth="1"/>
    <col min="119" max="119" width="11" bestFit="1" customWidth="1"/>
    <col min="120" max="120" width="12.54296875" bestFit="1" customWidth="1"/>
    <col min="121" max="121" width="16.453125" bestFit="1" customWidth="1"/>
    <col min="122" max="122" width="19.7265625" bestFit="1" customWidth="1"/>
    <col min="123" max="123" width="18.453125" bestFit="1" customWidth="1"/>
    <col min="124" max="124" width="16.26953125" bestFit="1" customWidth="1"/>
    <col min="125" max="125" width="11.1796875" bestFit="1" customWidth="1"/>
    <col min="126" max="126" width="7.26953125" bestFit="1" customWidth="1"/>
    <col min="127" max="127" width="37.1796875" bestFit="1" customWidth="1"/>
    <col min="128" max="128" width="35.81640625" bestFit="1" customWidth="1"/>
    <col min="129" max="129" width="31.54296875" bestFit="1" customWidth="1"/>
    <col min="130" max="130" width="30.1796875" bestFit="1" customWidth="1"/>
    <col min="131" max="131" width="35.1796875" bestFit="1" customWidth="1"/>
    <col min="132" max="132" width="18.1796875" bestFit="1" customWidth="1"/>
    <col min="133" max="133" width="4" bestFit="1" customWidth="1"/>
  </cols>
  <sheetData>
    <row r="1" spans="1:133" ht="13" x14ac:dyDescent="0.3">
      <c r="B1" t="str">
        <f>Benefice!D2</f>
        <v>Abbotsbury Portesham &amp; Langton Herring</v>
      </c>
      <c r="C1" t="str">
        <f>Benefice!E2</f>
        <v>Alderholt</v>
      </c>
      <c r="D1" t="str">
        <f>Benefice!F2</f>
        <v>Amesbury</v>
      </c>
      <c r="E1" t="str">
        <f>Benefice!G2</f>
        <v>Atworth with Shaw and Whitley</v>
      </c>
      <c r="F1" t="str">
        <f>Benefice!H2</f>
        <v>Avon River Team</v>
      </c>
      <c r="G1" t="str">
        <f>Benefice!I2</f>
        <v>Beaminster Area</v>
      </c>
      <c r="H1" t="str">
        <f>Benefice!J2</f>
        <v>Bemerton</v>
      </c>
      <c r="I1" t="str">
        <f>Benefice!K2</f>
        <v>Blandford Forum and Langton Long</v>
      </c>
      <c r="J1" t="str">
        <f>Benefice!L2</f>
        <v>Bourne Valley</v>
      </c>
      <c r="K1" t="str">
        <f>Benefice!M2</f>
        <v>Bradford on Avon Holy Trinity Westwood and Wingfield</v>
      </c>
      <c r="L1" t="str">
        <f>Benefice!N2</f>
        <v>Branksome Park All Saints</v>
      </c>
      <c r="M1" t="str">
        <f>Benefice!O2</f>
        <v>Branksome St Aldhelm</v>
      </c>
      <c r="N1" t="str">
        <f>Benefice!P2</f>
        <v>Branksome St Clement</v>
      </c>
      <c r="O1" t="str">
        <f>Benefice!Q2</f>
        <v>Bratton Edington &amp; Imber Erlestoke and Coulston</v>
      </c>
      <c r="P1" t="str">
        <f>Benefice!R2</f>
        <v>Bride Valley</v>
      </c>
      <c r="Q1" t="str">
        <f>Benefice!S2</f>
        <v>Bridge Parishes</v>
      </c>
      <c r="R1" t="str">
        <f>Benefice!T2</f>
        <v>Bridport</v>
      </c>
      <c r="S1" t="str">
        <f>Benefice!U2</f>
        <v>Broadstone</v>
      </c>
      <c r="T1" t="str">
        <f>Benefice!V2</f>
        <v>Broughton Gifford Great Chalfield and Holt St Katharine</v>
      </c>
      <c r="U1" t="str">
        <f>Benefice!W2</f>
        <v>Buckland Newton Cerne Abbas Godmanstone &amp; Minterne Magna</v>
      </c>
      <c r="V1" t="str">
        <f>Benefice!X2</f>
        <v>Canalside Benefice</v>
      </c>
      <c r="W1" t="str">
        <f>Benefice!Y2</f>
        <v>Canford Cliffs and Sandbanks</v>
      </c>
      <c r="X1" t="str">
        <f>Benefice!Z2</f>
        <v>Canford Heath</v>
      </c>
      <c r="Y1" t="str">
        <f>Benefice!AA2</f>
        <v>Canford Magna</v>
      </c>
      <c r="Z1" t="str">
        <f>Benefice!AB2</f>
        <v>Cannings and Redhorn</v>
      </c>
      <c r="AA1" t="str">
        <f>Benefice!AC2</f>
        <v>Chalke Valley</v>
      </c>
      <c r="AB1" t="str">
        <f>Benefice!AD2</f>
        <v>Charminster Stinsford and the Chalk Stream villages</v>
      </c>
      <c r="AC1" t="str">
        <f>Benefice!AE2</f>
        <v>Chase</v>
      </c>
      <c r="AD1" t="str">
        <f>Benefice!AF2</f>
        <v>Chickerell with Fleet</v>
      </c>
      <c r="AE1" t="str">
        <f>Benefice!AG2</f>
        <v>Clarendon</v>
      </c>
      <c r="AF1" t="str">
        <f>Benefice!AH2</f>
        <v>Cley Hill Villages</v>
      </c>
      <c r="AG1" t="str">
        <f>Benefice!AI2</f>
        <v>Colehill</v>
      </c>
      <c r="AH1" t="str">
        <f>Benefice!AJ2</f>
        <v>Corfe Mullen</v>
      </c>
      <c r="AI1" t="str">
        <f>Benefice!AK2</f>
        <v>Cranborne with Boveridge Edmondsham Wimborne St Giles and Woodlands</v>
      </c>
      <c r="AJ1" t="str">
        <f>Benefice!AL2</f>
        <v>Creekmoor</v>
      </c>
      <c r="AK1" t="str">
        <f>Benefice!AM2</f>
        <v>Devizes St John and St Mary</v>
      </c>
      <c r="AL1" t="str">
        <f>Benefice!AN2</f>
        <v>Devizes St Peter</v>
      </c>
      <c r="AM1" t="str">
        <f>Benefice!AO2</f>
        <v>Dorchester and the Winterbournes</v>
      </c>
      <c r="AN1" t="str">
        <f>Benefice!AP2</f>
        <v>Eggardon and Colmers</v>
      </c>
      <c r="AO1" t="str">
        <f>Benefice!AQ2</f>
        <v>Ensbury Park</v>
      </c>
      <c r="AP1" t="str">
        <f>Benefice!AR2</f>
        <v>Fisherton Anger</v>
      </c>
      <c r="AQ1" t="str">
        <f>Benefice!AS2</f>
        <v>Forest and Avon</v>
      </c>
      <c r="AR1" t="str">
        <f>Benefice!AT2</f>
        <v>Gillingham Milton on Stour and Silton</v>
      </c>
      <c r="AS1" t="str">
        <f>Benefice!AU2</f>
        <v>Golden Cap Team</v>
      </c>
      <c r="AT1" t="str">
        <f>Benefice!AV2</f>
        <v>Hampreston</v>
      </c>
      <c r="AU1" t="str">
        <f>Benefice!AW2</f>
        <v>Hamworthy</v>
      </c>
      <c r="AV1" t="str">
        <f>Benefice!AX2</f>
        <v>Harnham St George and All Saints</v>
      </c>
      <c r="AW1" t="str">
        <f>Benefice!AY2</f>
        <v>Hazelbury Bryan and the Hillside Parishes</v>
      </c>
      <c r="AX1" t="str">
        <f>Benefice!AZ2</f>
        <v>Heatherlands St John</v>
      </c>
      <c r="AY1" t="str">
        <f>Benefice!BA2</f>
        <v>Iwerne Valley</v>
      </c>
      <c r="AZ1" t="str">
        <f>Benefice!BB2</f>
        <v>Kinson and West Howe</v>
      </c>
      <c r="BA1" t="str">
        <f>Benefice!BC2</f>
        <v>Lavingtons Cheverells and Easterton</v>
      </c>
      <c r="BB1" t="str">
        <f>Benefice!BD2</f>
        <v>Lilliput</v>
      </c>
      <c r="BC1" t="str">
        <f>Benefice!BE2</f>
        <v>Longfleet</v>
      </c>
      <c r="BD1" t="str">
        <f>Benefice!BF2</f>
        <v>Ludgershall and Tidworth</v>
      </c>
      <c r="BE1" t="str">
        <f>Benefice!BG2</f>
        <v xml:space="preserve">Lyneham and Woodhill </v>
      </c>
      <c r="BF1" t="str">
        <f>Benefice!BH2</f>
        <v>Lytchetts and Upton</v>
      </c>
      <c r="BG1" t="str">
        <f>Benefice!BI2</f>
        <v>Marden Vale</v>
      </c>
      <c r="BH1" t="str">
        <f>Benefice!BJ2</f>
        <v>Marlborough</v>
      </c>
      <c r="BI1" t="str">
        <f>Benefice!BK2</f>
        <v>Marnhull</v>
      </c>
      <c r="BJ1" t="str">
        <f>Benefice!BL2</f>
        <v>Melbury</v>
      </c>
      <c r="BK1" t="str">
        <f>Benefice!BM2</f>
        <v>Melksham</v>
      </c>
      <c r="BL1" t="str">
        <f>Benefice!BN2</f>
        <v>Mere with West Knoyle and Maiden Bradley</v>
      </c>
      <c r="BM1" t="str">
        <f>Benefice!BO2</f>
        <v>Moreton Woodsford and Crossways with Tincleton</v>
      </c>
      <c r="BN1" t="str">
        <f>Benefice!BP2</f>
        <v>Nadder Valley</v>
      </c>
      <c r="BO1" t="str">
        <f>Benefice!BQ2</f>
        <v>New Borough and Leigh St John (or Wimborne St John)</v>
      </c>
      <c r="BP1" t="str">
        <f>Benefice!BR2</f>
        <v>North Bradford on Avon and Villages</v>
      </c>
      <c r="BQ1" t="str">
        <f>Benefice!BS2</f>
        <v>North Bradley Southwick Heywood and Steeple Ashton</v>
      </c>
      <c r="BR1" t="str">
        <f>Benefice!BT2</f>
        <v>Oakdale St George</v>
      </c>
      <c r="BS1" t="str">
        <f>Benefice!BU2</f>
        <v>Okeford</v>
      </c>
      <c r="BT1" t="str">
        <f>Benefice!BV2</f>
        <v>Oldbury</v>
      </c>
      <c r="BU1" t="str">
        <f>Benefice!BW2</f>
        <v>Parkstone St Luke</v>
      </c>
      <c r="BV1" t="str">
        <f>Benefice!BX2</f>
        <v>Parkstone St Peter and St Osmund with Branksea St Mary</v>
      </c>
      <c r="BW1" t="str">
        <f>Benefice!BY2</f>
        <v>Piddle Valley Hilton and Ansty Cheselbourne and Melcombe Horsey</v>
      </c>
      <c r="BX1" t="str">
        <f>Benefice!BZ2</f>
        <v>Pimperne Stourpaine Durweston and Bryanston</v>
      </c>
      <c r="BY1" t="str">
        <f>Benefice!CA2</f>
        <v>Poole St James with St Paul</v>
      </c>
      <c r="BZ1" t="str">
        <f>Benefice!CB2</f>
        <v>Portland Team Ministry</v>
      </c>
      <c r="CA1" t="str">
        <f>Benefice!CC2</f>
        <v>Puddletown Tolpuddle and Milborne with Dewlish</v>
      </c>
      <c r="CB1" t="str">
        <f>Benefice!CD2</f>
        <v>Queen Thorne</v>
      </c>
      <c r="CC1" t="str">
        <f>Benefice!CE2</f>
        <v>Radipole &amp; Melcombe Regis</v>
      </c>
      <c r="CD1" t="str">
        <f>Benefice!CF2</f>
        <v>Red Post</v>
      </c>
      <c r="CE1" t="str">
        <f>Benefice!CG2</f>
        <v>Ridgeway</v>
      </c>
      <c r="CF1" t="str">
        <f>Benefice!CH2</f>
        <v>River Were</v>
      </c>
      <c r="CG1" t="str">
        <f>Benefice!CI2</f>
        <v>Rowde and Bromham</v>
      </c>
      <c r="CH1" t="str">
        <f>Benefice!CJ2</f>
        <v>Royal Wootton Bassett</v>
      </c>
      <c r="CI1" t="str">
        <f>Benefice!CK2</f>
        <v>Salisbury Plain</v>
      </c>
      <c r="CJ1" t="str">
        <f>Benefice!CL2</f>
        <v>Salisbury St Francis and St Lawrence Stratford sub Castle</v>
      </c>
      <c r="CK1" t="str">
        <f>Benefice!CM2</f>
        <v>Salisbury St Mark and Laverstock St Andrew</v>
      </c>
      <c r="CL1" t="str">
        <f>Benefice!CN2</f>
        <v>Salisbury St Martin</v>
      </c>
      <c r="CM1" t="str">
        <f>Benefice!CO2</f>
        <v>Salisbury St Thomas and St Edmund</v>
      </c>
      <c r="CN1" t="str">
        <f>Benefice!CP2</f>
        <v>Savernake</v>
      </c>
      <c r="CO1" t="str">
        <f>Benefice!CQ2</f>
        <v>Shaftesbury</v>
      </c>
      <c r="CP1" t="str">
        <f>Benefice!CR2</f>
        <v>Sherborne with Castleton Lillington and Longburton</v>
      </c>
      <c r="CQ1" t="str">
        <f>Benefice!CS2</f>
        <v>Sixpenny Handley with Gussage St Andrew and Pentridge</v>
      </c>
      <c r="CR1" t="str">
        <f>Benefice!CT2</f>
        <v>Southbroom St James</v>
      </c>
      <c r="CS1" t="str">
        <f>Benefice!CU2</f>
        <v>Spetisbury with Charlton Marshall and Blandford St Mary</v>
      </c>
      <c r="CT1" t="str">
        <f>Benefice!CV2</f>
        <v>Spire Hill</v>
      </c>
      <c r="CU1" t="str">
        <f>Benefice!CW2</f>
        <v>St Aldhelm</v>
      </c>
      <c r="CV1" t="str">
        <f>Benefice!CX2</f>
        <v>St Bartholomew</v>
      </c>
      <c r="CW1" t="str">
        <f>Benefice!CY2</f>
        <v>Stour Vale</v>
      </c>
      <c r="CX1" t="str">
        <f>Benefice!CZ2</f>
        <v>Studley St John</v>
      </c>
      <c r="CY1" t="str">
        <f>Benefice!DA2</f>
        <v>Sturminster Newton Hinton St Mary and Lydlinch</v>
      </c>
      <c r="CZ1" t="str">
        <f>Benefice!DB2</f>
        <v>Swanage and Studland</v>
      </c>
      <c r="DA1" t="str">
        <f>Benefice!DC2</f>
        <v>Talbot Village</v>
      </c>
      <c r="DB1" t="str">
        <f>Benefice!DD2</f>
        <v>Three Valleys</v>
      </c>
      <c r="DC1" t="str">
        <f>Benefice!DE2</f>
        <v>Trowbridge St James and Keevil</v>
      </c>
      <c r="DD1" t="str">
        <f>Benefice!DF2</f>
        <v>Trowbridge St Thomas and West Ashton</v>
      </c>
      <c r="DE1" t="str">
        <f>Benefice!DG2</f>
        <v>Upper Kennet</v>
      </c>
      <c r="DF1" t="str">
        <f>Benefice!DH2</f>
        <v>Upper Stour</v>
      </c>
      <c r="DG1" t="str">
        <f>Benefice!DI2</f>
        <v>Upper Wylye Valley Team</v>
      </c>
      <c r="DH1" t="str">
        <f>Benefice!DJ2</f>
        <v>Vale of Pewsey</v>
      </c>
      <c r="DI1" t="str">
        <f>Benefice!DK2</f>
        <v>Verwood</v>
      </c>
      <c r="DJ1" t="str">
        <f>Benefice!DL2</f>
        <v>Wareham</v>
      </c>
      <c r="DK1" t="str">
        <f>Benefice!DM2</f>
        <v>Warminster Christ Church</v>
      </c>
      <c r="DL1" t="str">
        <f>Benefice!DN2</f>
        <v>Watercombe</v>
      </c>
      <c r="DM1" t="str">
        <f>Benefice!DO2</f>
        <v xml:space="preserve">Wellsprings </v>
      </c>
      <c r="DN1" t="str">
        <f>Benefice!DP2</f>
        <v>West Moors</v>
      </c>
      <c r="DO1" t="str">
        <f>Benefice!DQ2</f>
        <v>West Parley</v>
      </c>
      <c r="DP1" t="str">
        <f>Benefice!DR2</f>
        <v>West Purbeck</v>
      </c>
      <c r="DQ1" t="str">
        <f>Benefice!DS2</f>
        <v>Western Downland</v>
      </c>
      <c r="DR1" t="str">
        <f>Benefice!DT2</f>
        <v>Weymouth Holy Trinity</v>
      </c>
      <c r="DS1" t="str">
        <f>Benefice!DU2</f>
        <v>Weymouth Ridgeway</v>
      </c>
      <c r="DT1" t="str">
        <f>Benefice!DV2</f>
        <v>Weymouth St Paul</v>
      </c>
      <c r="DU1" t="str">
        <f>Benefice!DW2</f>
        <v>White Horse</v>
      </c>
      <c r="DV1" t="str">
        <f>Benefice!DX2</f>
        <v>Whitton</v>
      </c>
      <c r="DW1" t="str">
        <f>Benefice!DY2</f>
        <v>Wilton with Netherhampton and Fugglestone</v>
      </c>
      <c r="DX1" t="str">
        <f>Benefice!DZ2</f>
        <v>Wimborne Minster and Wimborne Villages</v>
      </c>
      <c r="DY1" t="str">
        <f>Benefice!EA2</f>
        <v>Winterborne Valley and Milton Abbas</v>
      </c>
      <c r="DZ1" t="str">
        <f>Benefice!EB2</f>
        <v>Woodford Valley with Archers Gate</v>
      </c>
      <c r="EA1" t="str">
        <f>Benefice!EC2</f>
        <v>Wyke Regis All Saints with Saint Edmund</v>
      </c>
      <c r="EB1" t="str">
        <f>Benefice!ED2</f>
        <v>Wylye and Till Valley</v>
      </c>
      <c r="EC1" s="1">
        <f>COUNTA(B1:EB1)</f>
        <v>131</v>
      </c>
    </row>
    <row r="2" spans="1:133" ht="13" x14ac:dyDescent="0.3">
      <c r="A2" s="2" t="s">
        <v>831</v>
      </c>
      <c r="B2">
        <f>Benefice!D1</f>
        <v>3</v>
      </c>
      <c r="C2">
        <f>Benefice!E1</f>
        <v>1</v>
      </c>
      <c r="D2">
        <f>Benefice!F1</f>
        <v>1</v>
      </c>
      <c r="E2">
        <f>Benefice!G1</f>
        <v>2</v>
      </c>
      <c r="F2">
        <f>Benefice!H1</f>
        <v>7</v>
      </c>
      <c r="G2">
        <f>Benefice!I1</f>
        <v>12</v>
      </c>
      <c r="H2">
        <f>Benefice!J1</f>
        <v>1</v>
      </c>
      <c r="I2">
        <f>Benefice!K1</f>
        <v>2</v>
      </c>
      <c r="J2">
        <f>Benefice!L1</f>
        <v>5</v>
      </c>
      <c r="K2">
        <f>Benefice!M1</f>
        <v>3</v>
      </c>
      <c r="L2">
        <f>Benefice!N1</f>
        <v>1</v>
      </c>
      <c r="M2">
        <f>Benefice!O1</f>
        <v>1</v>
      </c>
      <c r="N2">
        <f>Benefice!P1</f>
        <v>1</v>
      </c>
      <c r="O2">
        <f>Benefice!Q1</f>
        <v>4</v>
      </c>
      <c r="P2">
        <f>Benefice!R1</f>
        <v>7</v>
      </c>
      <c r="Q2">
        <f>Benefice!S1</f>
        <v>3</v>
      </c>
      <c r="R2">
        <f>Benefice!T1</f>
        <v>1</v>
      </c>
      <c r="S2">
        <f>Benefice!U1</f>
        <v>1</v>
      </c>
      <c r="T2">
        <f>Benefice!V1</f>
        <v>3</v>
      </c>
      <c r="U2">
        <f>Benefice!W1</f>
        <v>4</v>
      </c>
      <c r="V2">
        <f>Benefice!X1</f>
        <v>2</v>
      </c>
      <c r="W2">
        <f>Benefice!Y1</f>
        <v>1</v>
      </c>
      <c r="X2">
        <f>Benefice!Z1</f>
        <v>1</v>
      </c>
      <c r="Y2">
        <f>Benefice!AA1</f>
        <v>1</v>
      </c>
      <c r="Z2">
        <f>Benefice!AB1</f>
        <v>6</v>
      </c>
      <c r="AA2">
        <f>Benefice!AC1</f>
        <v>9</v>
      </c>
      <c r="AB2">
        <f>Benefice!AD1</f>
        <v>6</v>
      </c>
      <c r="AC2">
        <f>Benefice!AE1</f>
        <v>9</v>
      </c>
      <c r="AD2">
        <f>Benefice!AF1</f>
        <v>2</v>
      </c>
      <c r="AE2">
        <f>Benefice!AG1</f>
        <v>6</v>
      </c>
      <c r="AF2">
        <f>Benefice!AH1</f>
        <v>2</v>
      </c>
      <c r="AG2">
        <f>Benefice!AI1</f>
        <v>1</v>
      </c>
      <c r="AH2">
        <f>Benefice!AJ1</f>
        <v>1</v>
      </c>
      <c r="AI2">
        <f>Benefice!AK1</f>
        <v>4</v>
      </c>
      <c r="AJ2">
        <f>Benefice!AL1</f>
        <v>1</v>
      </c>
      <c r="AK2">
        <f>Benefice!AM1</f>
        <v>1</v>
      </c>
      <c r="AL2">
        <f>Benefice!AN1</f>
        <v>1</v>
      </c>
      <c r="AM2">
        <f>Benefice!AO1</f>
        <v>4</v>
      </c>
      <c r="AN2">
        <f>Benefice!AP1</f>
        <v>4</v>
      </c>
      <c r="AO2">
        <f>Benefice!AQ1</f>
        <v>1</v>
      </c>
      <c r="AP2">
        <f>Benefice!AR1</f>
        <v>1</v>
      </c>
      <c r="AQ2">
        <f>Benefice!AS1</f>
        <v>6</v>
      </c>
      <c r="AR2">
        <f>Benefice!AT1</f>
        <v>3</v>
      </c>
      <c r="AS2">
        <f>Benefice!AU1</f>
        <v>10</v>
      </c>
      <c r="AT2">
        <f>Benefice!AV1</f>
        <v>2</v>
      </c>
      <c r="AU2">
        <f>Benefice!AW1</f>
        <v>1</v>
      </c>
      <c r="AV2">
        <f>Benefice!AX1</f>
        <v>1</v>
      </c>
      <c r="AW2">
        <f>Benefice!AY1</f>
        <v>6</v>
      </c>
      <c r="AX2">
        <f>Benefice!AZ1</f>
        <v>1</v>
      </c>
      <c r="AY2">
        <f>Benefice!BA1</f>
        <v>5</v>
      </c>
      <c r="AZ2">
        <f>Benefice!BB1</f>
        <v>2</v>
      </c>
      <c r="BA2">
        <f>Benefice!BC1</f>
        <v>5</v>
      </c>
      <c r="BB2">
        <f>Benefice!BD1</f>
        <v>1</v>
      </c>
      <c r="BC2">
        <f>Benefice!BE1</f>
        <v>1</v>
      </c>
      <c r="BD2">
        <f>Benefice!BF1</f>
        <v>2</v>
      </c>
      <c r="BE2">
        <f>Benefice!BG1</f>
        <v>5</v>
      </c>
      <c r="BF2">
        <f>Benefice!BH1</f>
        <v>2</v>
      </c>
      <c r="BG2">
        <f>Benefice!BI1</f>
        <v>4</v>
      </c>
      <c r="BH2">
        <f>Benefice!BJ1</f>
        <v>3</v>
      </c>
      <c r="BI2">
        <f>Benefice!BK1</f>
        <v>1</v>
      </c>
      <c r="BJ2">
        <f>Benefice!BL1</f>
        <v>13</v>
      </c>
      <c r="BK2">
        <f>Benefice!BM1</f>
        <v>1</v>
      </c>
      <c r="BL2">
        <f>Benefice!BN1</f>
        <v>3</v>
      </c>
      <c r="BM2">
        <f>Benefice!BO1</f>
        <v>3</v>
      </c>
      <c r="BN2">
        <f>Benefice!BP1</f>
        <v>14</v>
      </c>
      <c r="BO2">
        <f>Benefice!BQ1</f>
        <v>1</v>
      </c>
      <c r="BP2">
        <f>Benefice!BR1</f>
        <v>4</v>
      </c>
      <c r="BQ2">
        <f>Benefice!BS1</f>
        <v>2</v>
      </c>
      <c r="BR2">
        <f>Benefice!BT1</f>
        <v>1</v>
      </c>
      <c r="BS2">
        <f>Benefice!BU1</f>
        <v>4</v>
      </c>
      <c r="BT2">
        <f>Benefice!BV1</f>
        <v>5</v>
      </c>
      <c r="BU2">
        <f>Benefice!BW1</f>
        <v>1</v>
      </c>
      <c r="BV2">
        <f>Benefice!BX1</f>
        <v>1</v>
      </c>
      <c r="BW2">
        <f>Benefice!BY1</f>
        <v>6</v>
      </c>
      <c r="BX2">
        <f>Benefice!BZ1</f>
        <v>3</v>
      </c>
      <c r="BY2">
        <f>Benefice!CA1</f>
        <v>1</v>
      </c>
      <c r="BZ2">
        <f>Benefice!CB1</f>
        <v>1</v>
      </c>
      <c r="CA2">
        <f>Benefice!CC1</f>
        <v>3</v>
      </c>
      <c r="CB2">
        <f>Benefice!CD1</f>
        <v>5</v>
      </c>
      <c r="CC2">
        <f>Benefice!CE1</f>
        <v>1</v>
      </c>
      <c r="CD2">
        <f>Benefice!CF1</f>
        <v>5</v>
      </c>
      <c r="CE2">
        <f>Benefice!CG1</f>
        <v>3</v>
      </c>
      <c r="CF2">
        <f>Benefice!CH1</f>
        <v>3</v>
      </c>
      <c r="CG2">
        <f>Benefice!CI1</f>
        <v>2</v>
      </c>
      <c r="CH2">
        <f>Benefice!CJ1</f>
        <v>1</v>
      </c>
      <c r="CI2">
        <f>Benefice!CK1</f>
        <v>1</v>
      </c>
      <c r="CJ2">
        <f>Benefice!CL1</f>
        <v>2</v>
      </c>
      <c r="CK2">
        <f>Benefice!CM1</f>
        <v>1</v>
      </c>
      <c r="CL2">
        <f>Benefice!CN1</f>
        <v>1</v>
      </c>
      <c r="CM2">
        <f>Benefice!CO1</f>
        <v>1</v>
      </c>
      <c r="CN2">
        <f>Benefice!CP1</f>
        <v>11</v>
      </c>
      <c r="CO2">
        <f>Benefice!CQ1</f>
        <v>6</v>
      </c>
      <c r="CP2">
        <f>Benefice!CR1</f>
        <v>3</v>
      </c>
      <c r="CQ2">
        <f>Benefice!CS1</f>
        <v>2</v>
      </c>
      <c r="CR2">
        <f>Benefice!CT1</f>
        <v>1</v>
      </c>
      <c r="CS2">
        <f>Benefice!CU1</f>
        <v>3</v>
      </c>
      <c r="CT2">
        <f>Benefice!CV1</f>
        <v>4</v>
      </c>
      <c r="CU2">
        <f>Benefice!CW1</f>
        <v>5</v>
      </c>
      <c r="CV2">
        <f>Benefice!CX1</f>
        <v>5</v>
      </c>
      <c r="CW2">
        <f>Benefice!CY1</f>
        <v>7</v>
      </c>
      <c r="CX2">
        <f>Benefice!CZ1</f>
        <v>1</v>
      </c>
      <c r="CY2">
        <f>Benefice!DA1</f>
        <v>3</v>
      </c>
      <c r="CZ2">
        <f>Benefice!DB1</f>
        <v>2</v>
      </c>
      <c r="DA2">
        <f>Benefice!DC1</f>
        <v>1</v>
      </c>
      <c r="DB2">
        <f>Benefice!DD1</f>
        <v>16</v>
      </c>
      <c r="DC2">
        <f>Benefice!DE1</f>
        <v>2</v>
      </c>
      <c r="DD2">
        <f>Benefice!DF1</f>
        <v>2</v>
      </c>
      <c r="DE2">
        <f>Benefice!DG1</f>
        <v>5</v>
      </c>
      <c r="DF2">
        <f>Benefice!DH1</f>
        <v>1</v>
      </c>
      <c r="DG2">
        <f>Benefice!DI1</f>
        <v>8</v>
      </c>
      <c r="DH2">
        <f>Benefice!DJ1</f>
        <v>15</v>
      </c>
      <c r="DI2">
        <f>Benefice!DK1</f>
        <v>1</v>
      </c>
      <c r="DJ2">
        <f>Benefice!DL1</f>
        <v>1</v>
      </c>
      <c r="DK2">
        <f>Benefice!DM1</f>
        <v>1</v>
      </c>
      <c r="DL2">
        <f>Benefice!DN1</f>
        <v>5</v>
      </c>
      <c r="DM2">
        <f>Benefice!DO1</f>
        <v>5</v>
      </c>
      <c r="DN2">
        <f>Benefice!DP1</f>
        <v>1</v>
      </c>
      <c r="DO2">
        <f>Benefice!DQ1</f>
        <v>1</v>
      </c>
      <c r="DP2">
        <f>Benefice!DR1</f>
        <v>4</v>
      </c>
      <c r="DQ2">
        <f>Benefice!DS1</f>
        <v>4</v>
      </c>
      <c r="DR2">
        <f>Benefice!DT1</f>
        <v>1</v>
      </c>
      <c r="DS2">
        <f>Benefice!DU1</f>
        <v>6</v>
      </c>
      <c r="DT2">
        <f>Benefice!DV1</f>
        <v>1</v>
      </c>
      <c r="DU2">
        <f>Benefice!DW1</f>
        <v>2</v>
      </c>
      <c r="DV2">
        <f>Benefice!DX1</f>
        <v>1</v>
      </c>
      <c r="DW2">
        <f>Benefice!DY1</f>
        <v>1</v>
      </c>
      <c r="DX2">
        <f>Benefice!DZ1</f>
        <v>2</v>
      </c>
      <c r="DY2">
        <f>Benefice!EA1</f>
        <v>6</v>
      </c>
      <c r="DZ2">
        <f>Benefice!EB1</f>
        <v>1</v>
      </c>
      <c r="EA2">
        <f>Benefice!EC1</f>
        <v>1</v>
      </c>
      <c r="EB2">
        <f>Benefice!ED1</f>
        <v>3</v>
      </c>
      <c r="EC2" s="1">
        <f>SUM(B2:EB2)</f>
        <v>432</v>
      </c>
    </row>
    <row r="3" spans="1:133" ht="13" x14ac:dyDescent="0.3">
      <c r="A3" s="2" t="s">
        <v>832</v>
      </c>
      <c r="B3">
        <f>VLOOKUP(B1,CMS!$H$2:$I$183,2,FALSE)</f>
        <v>3</v>
      </c>
      <c r="C3">
        <f>VLOOKUP(C1,CMS!$H$2:$I$183,2,FALSE)</f>
        <v>1</v>
      </c>
      <c r="D3">
        <f>VLOOKUP(D1,CMS!$H$2:$I$183,2,FALSE)</f>
        <v>1</v>
      </c>
      <c r="E3">
        <f>VLOOKUP(E1,CMS!$H$2:$I$183,2,FALSE)</f>
        <v>2</v>
      </c>
      <c r="F3">
        <f>VLOOKUP(F1,CMS!$H$2:$I$183,2,FALSE)</f>
        <v>7</v>
      </c>
      <c r="G3">
        <f>VLOOKUP(G1,CMS!$H$2:$I$183,2,FALSE)</f>
        <v>12</v>
      </c>
      <c r="H3">
        <f>VLOOKUP(H1,CMS!$H$2:$I$183,2,FALSE)</f>
        <v>1</v>
      </c>
      <c r="I3">
        <f>VLOOKUP(I1,CMS!$H$2:$I$183,2,FALSE)</f>
        <v>2</v>
      </c>
      <c r="J3">
        <f>VLOOKUP(J1,CMS!$H$2:$I$183,2,FALSE)</f>
        <v>5</v>
      </c>
      <c r="K3">
        <f>VLOOKUP(K1,CMS!$H$2:$I$183,2,FALSE)</f>
        <v>3</v>
      </c>
      <c r="L3">
        <f>VLOOKUP(L1,CMS!$H$2:$I$183,2,FALSE)</f>
        <v>1</v>
      </c>
      <c r="M3">
        <f>VLOOKUP(M1,CMS!$H$2:$I$183,2,FALSE)</f>
        <v>1</v>
      </c>
      <c r="N3">
        <f>VLOOKUP(N1,CMS!$H$2:$I$183,2,FALSE)</f>
        <v>1</v>
      </c>
      <c r="O3">
        <f>VLOOKUP(O1,CMS!$H$2:$I$183,2,FALSE)</f>
        <v>4</v>
      </c>
      <c r="P3">
        <f>VLOOKUP(P1,CMS!$H$2:$I$183,2,FALSE)</f>
        <v>7</v>
      </c>
      <c r="Q3">
        <f>VLOOKUP(Q1,CMS!$H$2:$I$183,2,FALSE)</f>
        <v>3</v>
      </c>
      <c r="R3">
        <f>VLOOKUP(R1,CMS!$H$2:$I$183,2,FALSE)</f>
        <v>1</v>
      </c>
      <c r="S3">
        <f>VLOOKUP(S1,CMS!$H$2:$I$183,2,FALSE)</f>
        <v>1</v>
      </c>
      <c r="T3">
        <f>VLOOKUP(T1,CMS!$H$2:$I$183,2,FALSE)</f>
        <v>3</v>
      </c>
      <c r="U3">
        <f>VLOOKUP(U1,CMS!$H$2:$I$183,2,FALSE)</f>
        <v>4</v>
      </c>
      <c r="V3">
        <f>VLOOKUP(V1,CMS!$H$2:$I$183,2,FALSE)</f>
        <v>2</v>
      </c>
      <c r="W3">
        <f>VLOOKUP(W1,CMS!$H$2:$I$183,2,FALSE)</f>
        <v>1</v>
      </c>
      <c r="X3">
        <f>VLOOKUP(X1,CMS!$H$2:$I$183,2,FALSE)</f>
        <v>1</v>
      </c>
      <c r="Y3">
        <f>VLOOKUP(Y1,CMS!$H$2:$I$183,2,FALSE)</f>
        <v>1</v>
      </c>
      <c r="Z3">
        <f>VLOOKUP(Z1,CMS!$H$2:$I$183,2,FALSE)</f>
        <v>6</v>
      </c>
      <c r="AA3">
        <f>VLOOKUP(AA1,CMS!$H$2:$I$183,2,FALSE)</f>
        <v>9</v>
      </c>
      <c r="AB3">
        <f>VLOOKUP(AB1,CMS!$H$2:$I$183,2,FALSE)</f>
        <v>6</v>
      </c>
      <c r="AC3">
        <f>VLOOKUP(AC1,CMS!$H$2:$I$183,2,FALSE)</f>
        <v>9</v>
      </c>
      <c r="AD3">
        <f>VLOOKUP(AD1,CMS!$H$2:$I$183,2,FALSE)</f>
        <v>2</v>
      </c>
      <c r="AE3">
        <f>VLOOKUP(AE1,CMS!$H$2:$I$183,2,FALSE)</f>
        <v>6</v>
      </c>
      <c r="AF3">
        <f>VLOOKUP(AF1,CMS!$H$2:$I$183,2,FALSE)</f>
        <v>2</v>
      </c>
      <c r="AG3">
        <f>VLOOKUP(AG1,CMS!$H$2:$I$183,2,FALSE)</f>
        <v>1</v>
      </c>
      <c r="AH3">
        <f>VLOOKUP(AH1,CMS!$H$2:$I$183,2,FALSE)</f>
        <v>1</v>
      </c>
      <c r="AI3">
        <f>VLOOKUP(AI1,CMS!$H$2:$I$183,2,FALSE)</f>
        <v>4</v>
      </c>
      <c r="AJ3">
        <f>VLOOKUP(AJ1,CMS!$H$2:$I$183,2,FALSE)</f>
        <v>1</v>
      </c>
      <c r="AK3">
        <f>VLOOKUP(AK1,CMS!$H$2:$I$183,2,FALSE)</f>
        <v>1</v>
      </c>
      <c r="AL3">
        <f>VLOOKUP(AL1,CMS!$H$2:$I$183,2,FALSE)</f>
        <v>1</v>
      </c>
      <c r="AM3">
        <f>VLOOKUP(AM1,CMS!$H$2:$I$183,2,FALSE)</f>
        <v>4</v>
      </c>
      <c r="AN3">
        <f>VLOOKUP(AN1,CMS!$H$2:$I$183,2,FALSE)</f>
        <v>4</v>
      </c>
      <c r="AO3">
        <f>VLOOKUP(AO1,CMS!$H$2:$I$183,2,FALSE)</f>
        <v>1</v>
      </c>
      <c r="AP3">
        <f>VLOOKUP(AP1,CMS!$H$2:$I$183,2,FALSE)</f>
        <v>1</v>
      </c>
      <c r="AQ3">
        <f>VLOOKUP(AQ1,CMS!$H$2:$I$183,2,FALSE)</f>
        <v>6</v>
      </c>
      <c r="AR3">
        <f>VLOOKUP(AR1,CMS!$H$2:$I$183,2,FALSE)</f>
        <v>3</v>
      </c>
      <c r="AS3">
        <f>VLOOKUP(AS1,CMS!$H$2:$I$183,2,FALSE)</f>
        <v>10</v>
      </c>
      <c r="AT3">
        <f>VLOOKUP(AT1,CMS!$H$2:$I$183,2,FALSE)</f>
        <v>2</v>
      </c>
      <c r="AU3">
        <f>VLOOKUP(AU1,CMS!$H$2:$I$183,2,FALSE)</f>
        <v>1</v>
      </c>
      <c r="AV3">
        <f>VLOOKUP(AV1,CMS!$H$2:$I$183,2,FALSE)</f>
        <v>1</v>
      </c>
      <c r="AW3">
        <f>VLOOKUP(AW1,CMS!$H$2:$I$183,2,FALSE)</f>
        <v>6</v>
      </c>
      <c r="AX3">
        <f>VLOOKUP(AX1,CMS!$H$2:$I$183,2,FALSE)</f>
        <v>1</v>
      </c>
      <c r="AY3">
        <f>VLOOKUP(AY1,CMS!$H$2:$I$183,2,FALSE)</f>
        <v>5</v>
      </c>
      <c r="AZ3">
        <f>VLOOKUP(AZ1,CMS!$H$2:$I$183,2,FALSE)</f>
        <v>2</v>
      </c>
      <c r="BA3">
        <f>VLOOKUP(BA1,CMS!$H$2:$I$183,2,FALSE)</f>
        <v>5</v>
      </c>
      <c r="BB3">
        <f>VLOOKUP(BB1,CMS!$H$2:$I$183,2,FALSE)</f>
        <v>1</v>
      </c>
      <c r="BC3">
        <f>VLOOKUP(BC1,CMS!$H$2:$I$183,2,FALSE)</f>
        <v>1</v>
      </c>
      <c r="BD3">
        <f>VLOOKUP(BD1,CMS!$H$2:$I$183,2,FALSE)</f>
        <v>2</v>
      </c>
      <c r="BE3">
        <f>VLOOKUP(BE1,CMS!$H$2:$I$183,2,FALSE)</f>
        <v>5</v>
      </c>
      <c r="BF3">
        <f>VLOOKUP(BF1,CMS!$H$2:$I$183,2,FALSE)</f>
        <v>2</v>
      </c>
      <c r="BG3">
        <f>VLOOKUP(BG1,CMS!$H$2:$I$183,2,FALSE)</f>
        <v>4</v>
      </c>
      <c r="BH3">
        <f>VLOOKUP(BH1,CMS!$H$2:$I$183,2,FALSE)</f>
        <v>3</v>
      </c>
      <c r="BI3">
        <f>VLOOKUP(BI1,CMS!$H$2:$I$183,2,FALSE)</f>
        <v>1</v>
      </c>
      <c r="BJ3">
        <f>VLOOKUP(BJ1,CMS!$H$2:$I$183,2,FALSE)</f>
        <v>13</v>
      </c>
      <c r="BK3">
        <f>VLOOKUP(BK1,CMS!$H$2:$I$183,2,FALSE)</f>
        <v>1</v>
      </c>
      <c r="BL3">
        <f>VLOOKUP(BL1,CMS!$H$2:$I$183,2,FALSE)</f>
        <v>3</v>
      </c>
      <c r="BM3">
        <f>VLOOKUP(BM1,CMS!$H$2:$I$183,2,FALSE)</f>
        <v>3</v>
      </c>
      <c r="BN3">
        <f>VLOOKUP(BN1,CMS!$H$2:$I$183,2,FALSE)</f>
        <v>14</v>
      </c>
      <c r="BO3">
        <f>VLOOKUP(BO1,CMS!$H$2:$I$183,2,FALSE)</f>
        <v>1</v>
      </c>
      <c r="BP3">
        <f>VLOOKUP(BP1,CMS!$H$2:$I$183,2,FALSE)</f>
        <v>4</v>
      </c>
      <c r="BQ3">
        <f>VLOOKUP(BQ1,CMS!$H$2:$I$183,2,FALSE)</f>
        <v>2</v>
      </c>
      <c r="BR3">
        <f>VLOOKUP(BR1,CMS!$H$2:$I$183,2,FALSE)</f>
        <v>1</v>
      </c>
      <c r="BS3">
        <f>VLOOKUP(BS1,CMS!$H$2:$I$183,2,FALSE)</f>
        <v>4</v>
      </c>
      <c r="BT3">
        <f>VLOOKUP(BT1,CMS!$H$2:$I$183,2,FALSE)</f>
        <v>5</v>
      </c>
      <c r="BU3">
        <f>VLOOKUP(BU1,CMS!$H$2:$I$183,2,FALSE)</f>
        <v>1</v>
      </c>
      <c r="BV3">
        <f>VLOOKUP(BV1,CMS!$H$2:$I$183,2,FALSE)</f>
        <v>1</v>
      </c>
      <c r="BW3">
        <f>VLOOKUP(BW1,CMS!$H$2:$I$183,2,FALSE)</f>
        <v>6</v>
      </c>
      <c r="BX3">
        <f>VLOOKUP(BX1,CMS!$H$2:$I$183,2,FALSE)</f>
        <v>3</v>
      </c>
      <c r="BY3">
        <f>VLOOKUP(BY1,CMS!$H$2:$I$183,2,FALSE)</f>
        <v>1</v>
      </c>
      <c r="BZ3">
        <f>VLOOKUP(BZ1,CMS!$H$2:$I$183,2,FALSE)</f>
        <v>1</v>
      </c>
      <c r="CA3">
        <f>VLOOKUP(CA1,CMS!$H$2:$I$183,2,FALSE)</f>
        <v>3</v>
      </c>
      <c r="CB3">
        <f>VLOOKUP(CB1,CMS!$H$2:$I$183,2,FALSE)</f>
        <v>5</v>
      </c>
      <c r="CC3">
        <f>VLOOKUP(CC1,CMS!$H$2:$I$183,2,FALSE)</f>
        <v>1</v>
      </c>
      <c r="CD3">
        <f>VLOOKUP(CD1,CMS!$H$2:$I$183,2,FALSE)</f>
        <v>5</v>
      </c>
      <c r="CE3">
        <f>VLOOKUP(CE1,CMS!$H$2:$I$183,2,FALSE)</f>
        <v>3</v>
      </c>
      <c r="CF3">
        <f>VLOOKUP(CF1,CMS!$H$2:$I$183,2,FALSE)</f>
        <v>3</v>
      </c>
      <c r="CG3">
        <f>VLOOKUP(CG1,CMS!$H$2:$I$183,2,FALSE)</f>
        <v>2</v>
      </c>
      <c r="CH3">
        <f>VLOOKUP(CH1,CMS!$H$2:$I$183,2,FALSE)</f>
        <v>1</v>
      </c>
      <c r="CI3">
        <f>VLOOKUP(CI1,CMS!$H$2:$I$183,2,FALSE)</f>
        <v>1</v>
      </c>
      <c r="CJ3">
        <f>VLOOKUP(CJ1,CMS!$H$2:$I$183,2,FALSE)</f>
        <v>2</v>
      </c>
      <c r="CK3">
        <f>VLOOKUP(CK1,CMS!$H$2:$I$183,2,FALSE)</f>
        <v>1</v>
      </c>
      <c r="CL3">
        <f>VLOOKUP(CL1,CMS!$H$2:$I$183,2,FALSE)</f>
        <v>1</v>
      </c>
      <c r="CM3">
        <f>VLOOKUP(CM1,CMS!$H$2:$I$183,2,FALSE)</f>
        <v>1</v>
      </c>
      <c r="CN3">
        <f>VLOOKUP(CN1,CMS!$H$2:$I$183,2,FALSE)</f>
        <v>11</v>
      </c>
      <c r="CO3">
        <f>VLOOKUP(CO1,CMS!$H$2:$I$183,2,FALSE)</f>
        <v>6</v>
      </c>
      <c r="CP3">
        <f>VLOOKUP(CP1,CMS!$H$2:$I$183,2,FALSE)</f>
        <v>3</v>
      </c>
      <c r="CQ3">
        <f>VLOOKUP(CQ1,CMS!$H$2:$I$183,2,FALSE)</f>
        <v>2</v>
      </c>
      <c r="CR3">
        <f>VLOOKUP(CR1,CMS!$H$2:$I$183,2,FALSE)</f>
        <v>1</v>
      </c>
      <c r="CS3">
        <f>VLOOKUP(CS1,CMS!$H$2:$I$183,2,FALSE)</f>
        <v>3</v>
      </c>
      <c r="CT3">
        <f>VLOOKUP(CT1,CMS!$H$2:$I$183,2,FALSE)</f>
        <v>4</v>
      </c>
      <c r="CU3">
        <f>VLOOKUP(CU1,CMS!$H$2:$I$183,2,FALSE)</f>
        <v>4</v>
      </c>
      <c r="CV3">
        <f>VLOOKUP(CV1,CMS!$H$2:$I$183,2,FALSE)</f>
        <v>5</v>
      </c>
      <c r="CW3">
        <f>VLOOKUP(CW1,CMS!$H$2:$I$183,2,FALSE)</f>
        <v>7</v>
      </c>
      <c r="CX3">
        <f>VLOOKUP(CX1,CMS!$H$2:$I$183,2,FALSE)</f>
        <v>1</v>
      </c>
      <c r="CY3">
        <f>VLOOKUP(CY1,CMS!$H$2:$I$183,2,FALSE)</f>
        <v>3</v>
      </c>
      <c r="CZ3">
        <f>VLOOKUP(CZ1,CMS!$H$2:$I$183,2,FALSE)</f>
        <v>2</v>
      </c>
      <c r="DA3">
        <f>VLOOKUP(DA1,CMS!$H$2:$I$183,2,FALSE)</f>
        <v>1</v>
      </c>
      <c r="DB3">
        <f>VLOOKUP(DB1,CMS!$H$2:$I$183,2,FALSE)</f>
        <v>16</v>
      </c>
      <c r="DC3">
        <f>VLOOKUP(DC1,CMS!$H$2:$I$183,2,FALSE)</f>
        <v>2</v>
      </c>
      <c r="DD3">
        <f>VLOOKUP(DD1,CMS!$H$2:$I$183,2,FALSE)</f>
        <v>2</v>
      </c>
      <c r="DE3">
        <f>VLOOKUP(DE1,CMS!$H$2:$I$183,2,FALSE)</f>
        <v>5</v>
      </c>
      <c r="DF3">
        <f>VLOOKUP(DF1,CMS!$H$2:$I$183,2,FALSE)</f>
        <v>1</v>
      </c>
      <c r="DG3">
        <f>VLOOKUP(DG1,CMS!$H$2:$I$183,2,FALSE)</f>
        <v>8</v>
      </c>
      <c r="DH3">
        <f>VLOOKUP(DH1,CMS!$H$2:$I$183,2,FALSE)</f>
        <v>15</v>
      </c>
      <c r="DI3">
        <f>VLOOKUP(DI1,CMS!$H$2:$I$183,2,FALSE)</f>
        <v>1</v>
      </c>
      <c r="DJ3">
        <f>VLOOKUP(DJ1,CMS!$H$2:$I$183,2,FALSE)</f>
        <v>1</v>
      </c>
      <c r="DK3">
        <f>VLOOKUP(DK1,CMS!$H$2:$I$183,2,FALSE)</f>
        <v>1</v>
      </c>
      <c r="DL3">
        <f>VLOOKUP(DL1,CMS!$H$2:$I$183,2,FALSE)</f>
        <v>4</v>
      </c>
      <c r="DM3">
        <f>VLOOKUP(DM1,CMS!$H$2:$I$183,2,FALSE)</f>
        <v>5</v>
      </c>
      <c r="DN3">
        <f>VLOOKUP(DN1,CMS!$H$2:$I$183,2,FALSE)</f>
        <v>1</v>
      </c>
      <c r="DO3">
        <f>VLOOKUP(DO1,CMS!$H$2:$I$183,2,FALSE)</f>
        <v>1</v>
      </c>
      <c r="DP3">
        <f>VLOOKUP(DP1,CMS!$H$2:$I$183,2,FALSE)</f>
        <v>4</v>
      </c>
      <c r="DQ3">
        <f>VLOOKUP(DQ1,CMS!$H$2:$I$183,2,FALSE)</f>
        <v>4</v>
      </c>
      <c r="DR3">
        <f>VLOOKUP(DR1,CMS!$H$2:$I$183,2,FALSE)</f>
        <v>1</v>
      </c>
      <c r="DS3">
        <f>VLOOKUP(DS1,CMS!$H$2:$I$183,2,FALSE)</f>
        <v>6</v>
      </c>
      <c r="DT3">
        <f>VLOOKUP(DT1,CMS!$H$2:$I$183,2,FALSE)</f>
        <v>1</v>
      </c>
      <c r="DU3">
        <f>VLOOKUP(DU1,CMS!$H$2:$I$183,2,FALSE)</f>
        <v>2</v>
      </c>
      <c r="DV3">
        <f>VLOOKUP(DV1,CMS!$H$2:$I$183,2,FALSE)</f>
        <v>1</v>
      </c>
      <c r="DW3">
        <f>VLOOKUP(DW1,CMS!$H$2:$I$183,2,FALSE)</f>
        <v>1</v>
      </c>
      <c r="DX3">
        <f>VLOOKUP(DX1,CMS!$H$2:$I$183,2,FALSE)</f>
        <v>2</v>
      </c>
      <c r="DY3">
        <f>VLOOKUP(DY1,CMS!$H$2:$I$183,2,FALSE)</f>
        <v>6</v>
      </c>
      <c r="DZ3">
        <f>VLOOKUP(DZ1,CMS!$H$2:$I$183,2,FALSE)</f>
        <v>1</v>
      </c>
      <c r="EA3">
        <f>VLOOKUP(EA1,CMS!$H$2:$I$183,2,FALSE)</f>
        <v>1</v>
      </c>
      <c r="EB3">
        <f>VLOOKUP(EB1,CMS!$H$2:$I$183,2,FALSE)</f>
        <v>3</v>
      </c>
      <c r="EC3" s="1">
        <f>SUM(B3:EB3)</f>
        <v>430</v>
      </c>
    </row>
    <row r="4" spans="1:133" ht="13" x14ac:dyDescent="0.3">
      <c r="A4" s="2" t="s">
        <v>833</v>
      </c>
      <c r="B4">
        <f>B2-B3</f>
        <v>0</v>
      </c>
      <c r="C4">
        <f>C2-C3</f>
        <v>0</v>
      </c>
      <c r="D4">
        <f t="shared" ref="D4:BO4" si="0">D2-D3</f>
        <v>0</v>
      </c>
      <c r="E4">
        <f t="shared" si="0"/>
        <v>0</v>
      </c>
      <c r="F4">
        <f t="shared" si="0"/>
        <v>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0</v>
      </c>
      <c r="T4">
        <f t="shared" si="0"/>
        <v>0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  <c r="AI4">
        <f t="shared" si="0"/>
        <v>0</v>
      </c>
      <c r="AJ4">
        <f t="shared" si="0"/>
        <v>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0</v>
      </c>
      <c r="AO4">
        <f t="shared" si="0"/>
        <v>0</v>
      </c>
      <c r="AP4">
        <f t="shared" si="0"/>
        <v>0</v>
      </c>
      <c r="AQ4">
        <f t="shared" si="0"/>
        <v>0</v>
      </c>
      <c r="AR4">
        <f t="shared" si="0"/>
        <v>0</v>
      </c>
      <c r="AS4">
        <f t="shared" si="0"/>
        <v>0</v>
      </c>
      <c r="AT4">
        <f t="shared" si="0"/>
        <v>0</v>
      </c>
      <c r="AU4">
        <f t="shared" si="0"/>
        <v>0</v>
      </c>
      <c r="AV4">
        <f t="shared" si="0"/>
        <v>0</v>
      </c>
      <c r="AW4">
        <f t="shared" si="0"/>
        <v>0</v>
      </c>
      <c r="AX4">
        <f t="shared" si="0"/>
        <v>0</v>
      </c>
      <c r="AY4">
        <f t="shared" si="0"/>
        <v>0</v>
      </c>
      <c r="AZ4">
        <f t="shared" si="0"/>
        <v>0</v>
      </c>
      <c r="BA4">
        <f t="shared" si="0"/>
        <v>0</v>
      </c>
      <c r="BB4">
        <f t="shared" si="0"/>
        <v>0</v>
      </c>
      <c r="BC4">
        <f t="shared" si="0"/>
        <v>0</v>
      </c>
      <c r="BD4">
        <f t="shared" si="0"/>
        <v>0</v>
      </c>
      <c r="BE4">
        <f t="shared" si="0"/>
        <v>0</v>
      </c>
      <c r="BF4">
        <f t="shared" si="0"/>
        <v>0</v>
      </c>
      <c r="BG4">
        <f t="shared" si="0"/>
        <v>0</v>
      </c>
      <c r="BH4">
        <f t="shared" si="0"/>
        <v>0</v>
      </c>
      <c r="BI4">
        <f t="shared" si="0"/>
        <v>0</v>
      </c>
      <c r="BJ4">
        <f t="shared" si="0"/>
        <v>0</v>
      </c>
      <c r="BK4">
        <f t="shared" si="0"/>
        <v>0</v>
      </c>
      <c r="BL4">
        <f t="shared" si="0"/>
        <v>0</v>
      </c>
      <c r="BM4">
        <f t="shared" si="0"/>
        <v>0</v>
      </c>
      <c r="BN4">
        <f t="shared" si="0"/>
        <v>0</v>
      </c>
      <c r="BO4">
        <f t="shared" si="0"/>
        <v>0</v>
      </c>
      <c r="BP4">
        <f t="shared" ref="BP4:EA4" si="1">BP2-BP3</f>
        <v>0</v>
      </c>
      <c r="BQ4">
        <f t="shared" si="1"/>
        <v>0</v>
      </c>
      <c r="BR4">
        <f t="shared" si="1"/>
        <v>0</v>
      </c>
      <c r="BS4">
        <f t="shared" si="1"/>
        <v>0</v>
      </c>
      <c r="BT4">
        <f t="shared" si="1"/>
        <v>0</v>
      </c>
      <c r="BU4">
        <f t="shared" si="1"/>
        <v>0</v>
      </c>
      <c r="BV4">
        <f t="shared" si="1"/>
        <v>0</v>
      </c>
      <c r="BW4">
        <f t="shared" si="1"/>
        <v>0</v>
      </c>
      <c r="BX4">
        <f t="shared" si="1"/>
        <v>0</v>
      </c>
      <c r="BY4">
        <f t="shared" si="1"/>
        <v>0</v>
      </c>
      <c r="BZ4">
        <f t="shared" si="1"/>
        <v>0</v>
      </c>
      <c r="CA4">
        <f t="shared" si="1"/>
        <v>0</v>
      </c>
      <c r="CB4">
        <f t="shared" si="1"/>
        <v>0</v>
      </c>
      <c r="CC4">
        <f t="shared" si="1"/>
        <v>0</v>
      </c>
      <c r="CD4">
        <f t="shared" si="1"/>
        <v>0</v>
      </c>
      <c r="CE4">
        <f t="shared" si="1"/>
        <v>0</v>
      </c>
      <c r="CF4">
        <f t="shared" si="1"/>
        <v>0</v>
      </c>
      <c r="CG4">
        <f t="shared" si="1"/>
        <v>0</v>
      </c>
      <c r="CH4">
        <f t="shared" si="1"/>
        <v>0</v>
      </c>
      <c r="CI4">
        <f t="shared" si="1"/>
        <v>0</v>
      </c>
      <c r="CJ4">
        <f t="shared" si="1"/>
        <v>0</v>
      </c>
      <c r="CK4">
        <f t="shared" si="1"/>
        <v>0</v>
      </c>
      <c r="CL4">
        <f t="shared" si="1"/>
        <v>0</v>
      </c>
      <c r="CM4">
        <f t="shared" si="1"/>
        <v>0</v>
      </c>
      <c r="CN4">
        <f t="shared" si="1"/>
        <v>0</v>
      </c>
      <c r="CO4">
        <f t="shared" si="1"/>
        <v>0</v>
      </c>
      <c r="CP4">
        <f t="shared" si="1"/>
        <v>0</v>
      </c>
      <c r="CQ4">
        <f t="shared" si="1"/>
        <v>0</v>
      </c>
      <c r="CR4">
        <f t="shared" si="1"/>
        <v>0</v>
      </c>
      <c r="CS4">
        <f t="shared" si="1"/>
        <v>0</v>
      </c>
      <c r="CT4">
        <f t="shared" si="1"/>
        <v>0</v>
      </c>
      <c r="CU4">
        <f t="shared" si="1"/>
        <v>1</v>
      </c>
      <c r="CV4">
        <f t="shared" si="1"/>
        <v>0</v>
      </c>
      <c r="CW4">
        <f t="shared" si="1"/>
        <v>0</v>
      </c>
      <c r="CX4">
        <f t="shared" si="1"/>
        <v>0</v>
      </c>
      <c r="CY4">
        <f t="shared" si="1"/>
        <v>0</v>
      </c>
      <c r="CZ4">
        <f t="shared" si="1"/>
        <v>0</v>
      </c>
      <c r="DA4">
        <f t="shared" si="1"/>
        <v>0</v>
      </c>
      <c r="DB4">
        <f t="shared" si="1"/>
        <v>0</v>
      </c>
      <c r="DC4">
        <f t="shared" si="1"/>
        <v>0</v>
      </c>
      <c r="DD4">
        <f t="shared" si="1"/>
        <v>0</v>
      </c>
      <c r="DE4">
        <f t="shared" si="1"/>
        <v>0</v>
      </c>
      <c r="DF4">
        <f t="shared" si="1"/>
        <v>0</v>
      </c>
      <c r="DG4">
        <f t="shared" si="1"/>
        <v>0</v>
      </c>
      <c r="DH4">
        <f t="shared" si="1"/>
        <v>0</v>
      </c>
      <c r="DI4">
        <f t="shared" si="1"/>
        <v>0</v>
      </c>
      <c r="DJ4">
        <f t="shared" si="1"/>
        <v>0</v>
      </c>
      <c r="DK4">
        <f t="shared" si="1"/>
        <v>0</v>
      </c>
      <c r="DL4">
        <f t="shared" si="1"/>
        <v>1</v>
      </c>
      <c r="DM4">
        <f t="shared" si="1"/>
        <v>0</v>
      </c>
      <c r="DN4">
        <f t="shared" si="1"/>
        <v>0</v>
      </c>
      <c r="DO4">
        <f t="shared" si="1"/>
        <v>0</v>
      </c>
      <c r="DP4">
        <f t="shared" si="1"/>
        <v>0</v>
      </c>
      <c r="DQ4">
        <f t="shared" si="1"/>
        <v>0</v>
      </c>
      <c r="DR4">
        <f t="shared" si="1"/>
        <v>0</v>
      </c>
      <c r="DS4">
        <f t="shared" si="1"/>
        <v>0</v>
      </c>
      <c r="DT4">
        <f t="shared" si="1"/>
        <v>0</v>
      </c>
      <c r="DU4">
        <f t="shared" si="1"/>
        <v>0</v>
      </c>
      <c r="DV4">
        <f t="shared" si="1"/>
        <v>0</v>
      </c>
      <c r="DW4">
        <f t="shared" si="1"/>
        <v>0</v>
      </c>
      <c r="DX4">
        <f t="shared" si="1"/>
        <v>0</v>
      </c>
      <c r="DY4">
        <f t="shared" si="1"/>
        <v>0</v>
      </c>
      <c r="DZ4">
        <f t="shared" si="1"/>
        <v>0</v>
      </c>
      <c r="EA4">
        <f t="shared" si="1"/>
        <v>0</v>
      </c>
      <c r="EB4">
        <f t="shared" ref="EB4" si="2">EB2-EB3</f>
        <v>0</v>
      </c>
      <c r="EC4" s="1">
        <f>SUM(B4:EB4)</f>
        <v>2</v>
      </c>
    </row>
    <row r="5" spans="1:133" x14ac:dyDescent="0.25">
      <c r="CU5" s="2" t="s">
        <v>835</v>
      </c>
      <c r="DL5" s="66" t="s">
        <v>836</v>
      </c>
      <c r="DX5" s="2" t="s">
        <v>834</v>
      </c>
    </row>
    <row r="9" spans="1:133" x14ac:dyDescent="0.25">
      <c r="B9" s="2"/>
      <c r="C9" s="2"/>
      <c r="D9" s="2"/>
    </row>
    <row r="107" spans="5:5" x14ac:dyDescent="0.25">
      <c r="E107" s="2"/>
    </row>
    <row r="124" spans="5:5" x14ac:dyDescent="0.25">
      <c r="E124" s="66"/>
    </row>
    <row r="136" spans="1:5" x14ac:dyDescent="0.25">
      <c r="E136" s="2"/>
    </row>
    <row r="141" spans="1:5" ht="13" x14ac:dyDescent="0.3">
      <c r="A141" s="1"/>
      <c r="B141" s="1"/>
      <c r="C141" s="1"/>
      <c r="D141" s="1"/>
    </row>
  </sheetData>
  <sheetProtection algorithmName="SHA-512" hashValue="Ki7Zq3Swfk4q6MiGS0lLbgj3/BdsGw/UUQywq/8TGY6y5QKf4MnQ0CvuF6tCZ4loiHqfMbQzBYkg/WdrZBAvXw==" saltValue="aN4xrmLYOMJaPee30RXFm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BF Document" ma:contentTypeID="0x0101005638FF3708980C46BDFB3E57E1F0B19801006FF8774396A5DD409409B8F936C2D41A" ma:contentTypeVersion="101" ma:contentTypeDescription="" ma:contentTypeScope="" ma:versionID="da49fe808248353075d9593cbc98df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7ead7a6-84b1-4173-ae92-3aadd00dabd6" ContentTypeId="0x0101005638FF3708980C46BDFB3E57E1F0B198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4844-486A-4F76-930E-54C29141EEF3}"/>
</file>

<file path=customXml/itemProps2.xml><?xml version="1.0" encoding="utf-8"?>
<ds:datastoreItem xmlns:ds="http://schemas.openxmlformats.org/officeDocument/2006/customXml" ds:itemID="{F8797562-7187-49DD-ACF0-A19A55473603}"/>
</file>

<file path=customXml/itemProps3.xml><?xml version="1.0" encoding="utf-8"?>
<ds:datastoreItem xmlns:ds="http://schemas.openxmlformats.org/officeDocument/2006/customXml" ds:itemID="{7561E0ED-2219-4BF1-90EF-814E6A550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146</vt:i4>
      </vt:variant>
    </vt:vector>
  </HeadingPairs>
  <TitlesOfParts>
    <vt:vector size="154" baseType="lpstr">
      <vt:lpstr>Instructions</vt:lpstr>
      <vt:lpstr>Form</vt:lpstr>
      <vt:lpstr>2022 Fees Table</vt:lpstr>
      <vt:lpstr>Benefice</vt:lpstr>
      <vt:lpstr>Category</vt:lpstr>
      <vt:lpstr>CMS</vt:lpstr>
      <vt:lpstr>2022 NC Rec</vt:lpstr>
      <vt:lpstr>Check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baptisms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Category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'2022 Fees Table'!Print_Area</vt:lpstr>
      <vt:lpstr>Form!Print_Area</vt:lpstr>
      <vt:lpstr>Instructions!Print_Area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searches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Liz Ashmead</cp:lastModifiedBy>
  <cp:lastPrinted>2022-01-07T12:13:52Z</cp:lastPrinted>
  <dcterms:created xsi:type="dcterms:W3CDTF">2004-03-10T13:57:42Z</dcterms:created>
  <dcterms:modified xsi:type="dcterms:W3CDTF">2022-01-11T11:52:10Z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